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ERVER12\Share\03 業務部\★再エネ主力化\530建材一体型\R6補正（建材一体型）\03_公募・周知【建材一体型】\HP掲載資料\応募申請様式\"/>
    </mc:Choice>
  </mc:AlternateContent>
  <xr:revisionPtr revIDLastSave="0" documentId="8_{6C7A1C21-C048-4505-BE24-B38F905A7A9F}" xr6:coauthVersionLast="47" xr6:coauthVersionMax="47" xr10:uidLastSave="{00000000-0000-0000-0000-000000000000}"/>
  <bookViews>
    <workbookView xWindow="2700" yWindow="2145" windowWidth="14490" windowHeight="12930"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31" l="1"/>
  <c r="F90" i="31"/>
  <c r="D90" i="31"/>
  <c r="E43" i="31"/>
  <c r="E47" i="31"/>
  <c r="T54" i="31"/>
  <c r="L63" i="31"/>
  <c r="U27" i="31"/>
  <c r="U28" i="31"/>
  <c r="U29" i="31"/>
  <c r="X23" i="31"/>
  <c r="Z23" i="31"/>
  <c r="U35" i="31"/>
  <c r="U34" i="31"/>
  <c r="U33" i="31"/>
  <c r="U32" i="31"/>
  <c r="U31" i="31"/>
  <c r="U26" i="31"/>
  <c r="U25" i="31"/>
  <c r="U24" i="31"/>
  <c r="U23" i="31"/>
  <c r="U22" i="31"/>
  <c r="U30" i="31"/>
  <c r="K65" i="31"/>
  <c r="K71" i="31" s="1"/>
  <c r="K73" i="31" s="1"/>
  <c r="K75" i="31" s="1"/>
  <c r="D38" i="31"/>
  <c r="F86" i="31"/>
  <c r="E71" i="31"/>
  <c r="E73" i="31"/>
  <c r="G86" i="31"/>
  <c r="E61" i="31"/>
  <c r="B71" i="31"/>
  <c r="F71" i="31"/>
  <c r="Y23" i="31"/>
  <c r="U21" i="31"/>
  <c r="F65" i="31"/>
  <c r="L71" i="31"/>
  <c r="L65" i="31"/>
  <c r="B63" i="31"/>
  <c r="B67" i="31"/>
  <c r="B65" i="31"/>
  <c r="B73" i="31"/>
  <c r="B69" i="31"/>
  <c r="K79" i="31" l="1"/>
  <c r="K81" i="31" s="1"/>
  <c r="D79" i="31"/>
  <c r="D81" i="31" s="1"/>
</calcChain>
</file>

<file path=xl/sharedStrings.xml><?xml version="1.0" encoding="utf-8"?>
<sst xmlns="http://schemas.openxmlformats.org/spreadsheetml/2006/main" count="172" uniqueCount="146">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</sst>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4" fillId="2" borderId="40" xfId="0" applyFont="1" applyFill="1" applyBorder="1" applyAlignment="1">
      <alignment horizontal="left" vertical="top" wrapText="1"/>
    </xf>
    <xf numFmtId="0" fontId="10" fillId="6" borderId="16" xfId="0" applyFont="1" applyFill="1" applyBorder="1" applyAlignment="1">
      <alignment horizontal="center" vertical="center"/>
    </xf>
    <xf numFmtId="0" fontId="10" fillId="6" borderId="17"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0" fillId="7" borderId="0" xfId="0" applyFont="1" applyFill="1" applyAlignment="1">
      <alignment horizontal="center" vertical="center"/>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10" fillId="6" borderId="0" xfId="0" applyFont="1" applyFill="1" applyAlignment="1">
      <alignment horizontal="center" vertical="center" wrapText="1"/>
    </xf>
    <xf numFmtId="0" fontId="0" fillId="2" borderId="17" xfId="0" applyFill="1" applyBorder="1" applyAlignment="1">
      <alignment horizontal="center" vertical="center"/>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10" fillId="6" borderId="43" xfId="0" applyFont="1" applyFill="1" applyBorder="1" applyAlignment="1">
      <alignment horizontal="center" vertical="center" wrapText="1"/>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4" borderId="25" xfId="0" applyFill="1" applyBorder="1" applyAlignment="1" applyProtection="1">
      <alignment horizontal="left" vertical="center"/>
      <protection locked="0"/>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0" fillId="6" borderId="17"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0" fillId="2" borderId="16"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43"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0" fillId="4" borderId="24"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49" xfId="0" applyFont="1" applyFill="1" applyBorder="1" applyAlignment="1">
      <alignment horizontal="center" vertical="center" wrapText="1"/>
    </xf>
    <xf numFmtId="0" fontId="10" fillId="6" borderId="32" xfId="0" applyFont="1" applyFill="1" applyBorder="1" applyAlignment="1">
      <alignment horizontal="center" vertical="center" wrapText="1"/>
    </xf>
    <xf numFmtId="0" fontId="10" fillId="6" borderId="32" xfId="0" applyFont="1" applyFill="1" applyBorder="1" applyAlignment="1">
      <alignment horizontal="center" vertical="center"/>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topLeftCell="A19"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61" t="s">
        <v>144</v>
      </c>
      <c r="C2" s="61"/>
      <c r="D2" s="61"/>
      <c r="E2" s="61"/>
      <c r="F2" s="61"/>
      <c r="G2" s="61"/>
      <c r="H2" s="61"/>
      <c r="I2" s="61"/>
      <c r="J2" s="61"/>
      <c r="K2" s="61"/>
      <c r="L2" s="61"/>
      <c r="M2" s="61"/>
    </row>
    <row r="3" spans="2:13" ht="4.1500000000000004" customHeight="1" x14ac:dyDescent="0.15">
      <c r="B3" s="2"/>
      <c r="C3" s="2"/>
      <c r="D3" s="2"/>
      <c r="E3" s="2"/>
      <c r="F3" s="2"/>
      <c r="G3" s="2"/>
      <c r="H3" s="2"/>
      <c r="I3" s="2"/>
      <c r="J3" s="2"/>
      <c r="K3" s="2"/>
      <c r="L3" s="2"/>
      <c r="M3" s="2"/>
    </row>
    <row r="4" spans="2:13" ht="27.6" customHeight="1" x14ac:dyDescent="0.15">
      <c r="B4" s="62" t="s">
        <v>87</v>
      </c>
      <c r="C4" s="62"/>
      <c r="D4" s="62"/>
      <c r="E4" s="62"/>
      <c r="F4" s="62"/>
      <c r="G4" s="62"/>
      <c r="H4" s="62"/>
      <c r="I4" s="62"/>
      <c r="J4" s="62"/>
      <c r="K4" s="62"/>
      <c r="L4" s="62"/>
      <c r="M4" s="62"/>
    </row>
    <row r="5" spans="2:13" ht="4.1500000000000004" customHeight="1" x14ac:dyDescent="0.15">
      <c r="B5" s="2"/>
      <c r="C5" s="2"/>
      <c r="D5" s="2"/>
      <c r="E5" s="2"/>
      <c r="F5" s="2"/>
      <c r="G5" s="2"/>
      <c r="H5" s="2"/>
      <c r="I5" s="2"/>
      <c r="J5" s="2"/>
      <c r="K5" s="2"/>
      <c r="L5" s="2"/>
      <c r="M5" s="2"/>
    </row>
    <row r="6" spans="2:13" ht="19.899999999999999" customHeight="1" x14ac:dyDescent="0.15">
      <c r="B6" s="75" t="s">
        <v>145</v>
      </c>
      <c r="C6" s="76"/>
      <c r="D6" s="76"/>
      <c r="E6" s="76"/>
      <c r="F6" s="76"/>
      <c r="G6" s="76"/>
      <c r="H6" s="76"/>
      <c r="I6" s="76"/>
      <c r="J6" s="76"/>
      <c r="K6" s="76"/>
      <c r="L6" s="76"/>
      <c r="M6" s="77"/>
    </row>
    <row r="7" spans="2:13" ht="19.899999999999999" customHeight="1" x14ac:dyDescent="0.15">
      <c r="B7" s="78"/>
      <c r="C7" s="79"/>
      <c r="D7" s="79"/>
      <c r="E7" s="79"/>
      <c r="F7" s="79"/>
      <c r="G7" s="79"/>
      <c r="H7" s="79"/>
      <c r="I7" s="79"/>
      <c r="J7" s="79"/>
      <c r="K7" s="79"/>
      <c r="L7" s="79"/>
      <c r="M7" s="80"/>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17" t="s">
        <v>0</v>
      </c>
      <c r="C9" s="118"/>
      <c r="D9" s="100" t="s">
        <v>13</v>
      </c>
      <c r="E9" s="101"/>
      <c r="F9" s="101"/>
      <c r="G9" s="101"/>
      <c r="H9" s="101"/>
      <c r="I9" s="101"/>
      <c r="J9" s="101"/>
      <c r="K9" s="101"/>
      <c r="L9" s="101"/>
      <c r="M9" s="102"/>
    </row>
    <row r="10" spans="2:13" ht="10.15" customHeight="1" x14ac:dyDescent="0.15">
      <c r="B10" s="2"/>
      <c r="C10" s="2"/>
      <c r="D10" s="2"/>
      <c r="E10" s="2"/>
      <c r="F10" s="2"/>
      <c r="G10" s="2"/>
      <c r="H10" s="2"/>
      <c r="I10" s="2"/>
      <c r="J10" s="2"/>
      <c r="K10" s="2"/>
      <c r="L10" s="2"/>
      <c r="M10" s="2"/>
    </row>
    <row r="11" spans="2:13" x14ac:dyDescent="0.15">
      <c r="B11" s="74" t="s">
        <v>2</v>
      </c>
      <c r="C11" s="74"/>
      <c r="D11" s="74"/>
      <c r="E11" s="74"/>
      <c r="F11" s="74"/>
      <c r="G11" s="74"/>
      <c r="H11" s="74"/>
      <c r="I11" s="74"/>
      <c r="J11" s="74"/>
      <c r="K11" s="74"/>
      <c r="L11" s="74"/>
      <c r="M11" s="74"/>
    </row>
    <row r="12" spans="2:13" ht="4.1500000000000004" customHeight="1" thickBot="1" x14ac:dyDescent="0.2">
      <c r="B12" s="2"/>
      <c r="C12" s="2"/>
      <c r="D12" s="2"/>
      <c r="E12" s="2"/>
      <c r="F12" s="2"/>
      <c r="G12" s="2"/>
      <c r="H12" s="2"/>
      <c r="I12" s="2"/>
      <c r="J12" s="2"/>
      <c r="K12" s="2"/>
      <c r="L12" s="2"/>
      <c r="M12" s="2"/>
    </row>
    <row r="13" spans="2:13" ht="13.5" customHeight="1" x14ac:dyDescent="0.15">
      <c r="B13" s="70" t="s">
        <v>16</v>
      </c>
      <c r="C13" s="71"/>
      <c r="D13" s="25" t="s">
        <v>1</v>
      </c>
      <c r="E13" s="127" t="s">
        <v>10</v>
      </c>
      <c r="F13" s="127"/>
      <c r="G13" s="127"/>
      <c r="H13" s="127"/>
      <c r="I13" s="127"/>
      <c r="J13" s="127"/>
      <c r="K13" s="127"/>
      <c r="L13" s="127"/>
      <c r="M13" s="128"/>
    </row>
    <row r="14" spans="2:13" ht="14.25" thickBot="1" x14ac:dyDescent="0.2">
      <c r="B14" s="72"/>
      <c r="C14" s="73"/>
      <c r="D14" s="129" t="s">
        <v>17</v>
      </c>
      <c r="E14" s="103"/>
      <c r="F14" s="103" t="s">
        <v>18</v>
      </c>
      <c r="G14" s="103"/>
      <c r="H14" s="103" t="s">
        <v>19</v>
      </c>
      <c r="I14" s="103"/>
      <c r="J14" s="103"/>
      <c r="K14" s="103"/>
      <c r="L14" s="103"/>
      <c r="M14" s="130"/>
    </row>
    <row r="15" spans="2:13" ht="3.75" customHeight="1" thickBot="1" x14ac:dyDescent="0.2">
      <c r="B15" s="13"/>
      <c r="C15" s="3"/>
      <c r="D15" s="14"/>
      <c r="E15" s="4"/>
      <c r="F15" s="4"/>
      <c r="G15" s="4"/>
      <c r="H15" s="4"/>
      <c r="I15" s="4"/>
      <c r="J15" s="4"/>
      <c r="K15" s="4"/>
      <c r="L15" s="4"/>
      <c r="M15" s="4"/>
    </row>
    <row r="16" spans="2:13" x14ac:dyDescent="0.15">
      <c r="B16" s="70" t="s">
        <v>12</v>
      </c>
      <c r="C16" s="71"/>
      <c r="D16" s="126" t="s">
        <v>100</v>
      </c>
      <c r="E16" s="151"/>
      <c r="F16" s="151"/>
      <c r="G16" s="151"/>
      <c r="H16" s="152"/>
      <c r="I16" s="2"/>
      <c r="J16" s="104" t="s">
        <v>69</v>
      </c>
      <c r="K16" s="105"/>
      <c r="L16" s="105"/>
      <c r="M16" s="106"/>
    </row>
    <row r="17" spans="2:26" ht="14.25" thickBot="1" x14ac:dyDescent="0.2">
      <c r="B17" s="72"/>
      <c r="C17" s="73"/>
      <c r="D17" s="153"/>
      <c r="E17" s="154"/>
      <c r="F17" s="154"/>
      <c r="G17" s="154"/>
      <c r="H17" s="155"/>
      <c r="I17" s="2"/>
      <c r="J17" s="107"/>
      <c r="K17" s="108"/>
      <c r="L17" s="108"/>
      <c r="M17" s="109"/>
    </row>
    <row r="18" spans="2:26" ht="3.75" customHeight="1" thickBot="1" x14ac:dyDescent="0.2">
      <c r="B18" s="13"/>
      <c r="C18" s="3"/>
      <c r="D18" s="14"/>
      <c r="E18" s="4"/>
      <c r="F18" s="4"/>
      <c r="G18" s="4"/>
      <c r="H18" s="4"/>
      <c r="I18" s="2"/>
      <c r="J18" s="7"/>
      <c r="K18" s="17"/>
      <c r="L18" s="17"/>
      <c r="M18" s="15"/>
    </row>
    <row r="19" spans="2:26" x14ac:dyDescent="0.15">
      <c r="B19" s="70" t="s">
        <v>11</v>
      </c>
      <c r="C19" s="71"/>
      <c r="D19" s="126" t="s">
        <v>14</v>
      </c>
      <c r="E19" s="127"/>
      <c r="F19" s="127"/>
      <c r="G19" s="127"/>
      <c r="H19" s="128"/>
      <c r="I19" s="2"/>
      <c r="J19" s="104" t="s">
        <v>8</v>
      </c>
      <c r="K19" s="105"/>
      <c r="L19" s="105"/>
      <c r="M19" s="106"/>
    </row>
    <row r="20" spans="2:26" ht="14.25" thickBot="1" x14ac:dyDescent="0.2">
      <c r="B20" s="72"/>
      <c r="C20" s="73"/>
      <c r="D20" s="129"/>
      <c r="E20" s="103"/>
      <c r="F20" s="103"/>
      <c r="G20" s="103"/>
      <c r="H20" s="130"/>
      <c r="I20" s="2"/>
      <c r="J20" s="107"/>
      <c r="K20" s="108"/>
      <c r="L20" s="108"/>
      <c r="M20" s="109"/>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64" t="s">
        <v>43</v>
      </c>
      <c r="C22" s="65"/>
      <c r="D22" s="124">
        <v>0</v>
      </c>
      <c r="E22" s="125"/>
      <c r="F22" s="54" t="s">
        <v>3</v>
      </c>
      <c r="G22" s="112" t="s">
        <v>103</v>
      </c>
      <c r="H22" s="112"/>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63" t="s">
        <v>76</v>
      </c>
      <c r="C24" s="63"/>
      <c r="D24" s="63"/>
      <c r="E24" s="63"/>
      <c r="F24" s="63"/>
      <c r="G24" s="63"/>
      <c r="H24" s="63"/>
      <c r="I24" s="63"/>
      <c r="J24" s="63"/>
      <c r="K24" s="63"/>
      <c r="L24" s="63"/>
      <c r="M24" s="63"/>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64" t="s">
        <v>4</v>
      </c>
      <c r="C26" s="65"/>
      <c r="D26" s="66">
        <v>0</v>
      </c>
      <c r="E26" s="67"/>
      <c r="F26" s="1" t="s">
        <v>7</v>
      </c>
      <c r="G26" s="5"/>
      <c r="H26" s="68" t="s">
        <v>100</v>
      </c>
      <c r="I26" s="69"/>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63" t="s">
        <v>78</v>
      </c>
      <c r="C28" s="63"/>
      <c r="D28" s="63"/>
      <c r="E28" s="63"/>
      <c r="F28" s="63"/>
      <c r="G28" s="63"/>
      <c r="H28" s="63"/>
      <c r="I28" s="63"/>
      <c r="J28" s="63"/>
      <c r="K28" s="63"/>
      <c r="L28" s="63"/>
      <c r="M28" s="63"/>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74" t="s">
        <v>45</v>
      </c>
      <c r="C30" s="74"/>
      <c r="D30" s="74"/>
      <c r="E30" s="74"/>
      <c r="F30" s="74"/>
      <c r="G30" s="74"/>
      <c r="H30" s="74"/>
      <c r="I30" s="74"/>
      <c r="J30" s="74"/>
      <c r="K30" s="74"/>
      <c r="L30" s="74"/>
      <c r="M30" s="74"/>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19" t="s">
        <v>112</v>
      </c>
      <c r="C33" s="119"/>
      <c r="D33" s="131" t="s">
        <v>100</v>
      </c>
      <c r="E33" s="2"/>
      <c r="F33" s="2"/>
      <c r="G33" s="104" t="s">
        <v>111</v>
      </c>
      <c r="H33" s="105"/>
      <c r="I33" s="105"/>
      <c r="J33" s="105"/>
      <c r="K33" s="105"/>
      <c r="L33" s="105"/>
      <c r="M33" s="106"/>
      <c r="Q33" t="s">
        <v>32</v>
      </c>
      <c r="U33">
        <f t="shared" si="1"/>
        <v>1</v>
      </c>
    </row>
    <row r="34" spans="2:21" ht="18" customHeight="1" thickBot="1" x14ac:dyDescent="0.2">
      <c r="B34" s="87"/>
      <c r="C34" s="87"/>
      <c r="D34" s="132"/>
      <c r="E34" s="2"/>
      <c r="F34" s="2"/>
      <c r="G34" s="107"/>
      <c r="H34" s="108"/>
      <c r="I34" s="108"/>
      <c r="J34" s="108"/>
      <c r="K34" s="108"/>
      <c r="L34" s="108"/>
      <c r="M34" s="109"/>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110" t="s">
        <v>102</v>
      </c>
      <c r="C36" s="111"/>
      <c r="D36" s="47">
        <v>0</v>
      </c>
      <c r="E36" s="12" t="s">
        <v>101</v>
      </c>
      <c r="F36" s="2"/>
      <c r="G36" s="133" t="s">
        <v>122</v>
      </c>
      <c r="H36" s="134"/>
      <c r="I36" s="134"/>
      <c r="J36" s="134"/>
      <c r="K36" s="134"/>
      <c r="L36" s="134"/>
      <c r="M36" s="135"/>
    </row>
    <row r="37" spans="2:21" ht="3.75" customHeight="1" x14ac:dyDescent="0.15">
      <c r="B37" s="2"/>
      <c r="C37" s="2"/>
      <c r="D37" s="2"/>
      <c r="E37" s="2"/>
      <c r="F37" s="2"/>
      <c r="G37" s="43"/>
      <c r="H37" s="43"/>
      <c r="I37" s="43"/>
      <c r="J37" s="43"/>
      <c r="K37" s="43"/>
      <c r="L37" s="43"/>
      <c r="M37" s="43"/>
    </row>
    <row r="38" spans="2:21" ht="19.5" customHeight="1" x14ac:dyDescent="0.15">
      <c r="B38" s="110" t="s">
        <v>96</v>
      </c>
      <c r="C38" s="111"/>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19" t="s">
        <v>97</v>
      </c>
      <c r="C40" s="119"/>
      <c r="D40" s="120">
        <v>0</v>
      </c>
      <c r="E40" s="122" t="s">
        <v>38</v>
      </c>
      <c r="F40" s="2"/>
      <c r="G40" s="104" t="s">
        <v>123</v>
      </c>
      <c r="H40" s="105"/>
      <c r="I40" s="105"/>
      <c r="J40" s="105"/>
      <c r="K40" s="105"/>
      <c r="L40" s="105"/>
      <c r="M40" s="106"/>
    </row>
    <row r="41" spans="2:21" ht="28.5" customHeight="1" thickBot="1" x14ac:dyDescent="0.2">
      <c r="B41" s="87"/>
      <c r="C41" s="87"/>
      <c r="D41" s="121"/>
      <c r="E41" s="123"/>
      <c r="F41" s="2"/>
      <c r="G41" s="107"/>
      <c r="H41" s="108"/>
      <c r="I41" s="108"/>
      <c r="J41" s="108"/>
      <c r="K41" s="108"/>
      <c r="L41" s="108"/>
      <c r="M41" s="109"/>
    </row>
    <row r="42" spans="2:21" ht="4.3499999999999996" customHeight="1" x14ac:dyDescent="0.15">
      <c r="B42" s="2"/>
      <c r="C42" s="2"/>
      <c r="D42" s="2"/>
      <c r="E42" s="2"/>
      <c r="F42" s="2"/>
      <c r="G42" s="2"/>
      <c r="H42" s="2"/>
      <c r="I42" s="2"/>
      <c r="J42" s="2"/>
      <c r="K42" s="2"/>
      <c r="L42" s="2"/>
      <c r="M42" s="2"/>
      <c r="N42" s="2"/>
    </row>
    <row r="43" spans="2:21" ht="21" customHeight="1" x14ac:dyDescent="0.15">
      <c r="B43" s="65" t="s">
        <v>104</v>
      </c>
      <c r="C43" s="146"/>
      <c r="D43" s="147"/>
      <c r="E43" s="38" t="str">
        <f>IF($D$33="年間設備利用率",24*365*$D$40/100,IF($D$33="年間発電電力量",24*365*$D$38/100,"0"))</f>
        <v>0</v>
      </c>
      <c r="F43" s="139" t="s">
        <v>99</v>
      </c>
      <c r="G43" s="139"/>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110" t="s">
        <v>127</v>
      </c>
      <c r="C45" s="111"/>
      <c r="D45" s="140"/>
      <c r="E45" s="49">
        <v>0.438</v>
      </c>
      <c r="F45" s="88" t="s">
        <v>39</v>
      </c>
      <c r="G45" s="90"/>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65" t="s">
        <v>40</v>
      </c>
      <c r="C47" s="146"/>
      <c r="D47" s="147"/>
      <c r="E47" s="35">
        <f>$E$43*$E$45</f>
        <v>0</v>
      </c>
      <c r="F47" s="112" t="s">
        <v>41</v>
      </c>
      <c r="G47" s="112"/>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110" t="s">
        <v>134</v>
      </c>
      <c r="C49" s="81" t="s">
        <v>15</v>
      </c>
      <c r="D49" s="82"/>
      <c r="E49" s="82"/>
      <c r="F49" s="82"/>
      <c r="G49" s="82"/>
      <c r="H49" s="82"/>
      <c r="I49" s="82"/>
      <c r="J49" s="82"/>
      <c r="K49" s="82"/>
      <c r="L49" s="82"/>
      <c r="M49" s="83"/>
      <c r="Q49" s="19" t="s">
        <v>42</v>
      </c>
      <c r="W49" s="19" t="s">
        <v>60</v>
      </c>
    </row>
    <row r="50" spans="2:23" ht="18.600000000000001" customHeight="1" thickBot="1" x14ac:dyDescent="0.2">
      <c r="B50" s="110"/>
      <c r="C50" s="84"/>
      <c r="D50" s="85"/>
      <c r="E50" s="85"/>
      <c r="F50" s="85"/>
      <c r="G50" s="85"/>
      <c r="H50" s="85"/>
      <c r="I50" s="85"/>
      <c r="J50" s="85"/>
      <c r="K50" s="85"/>
      <c r="L50" s="85"/>
      <c r="M50" s="86"/>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104" t="s">
        <v>131</v>
      </c>
      <c r="C52" s="157"/>
      <c r="D52" s="157"/>
      <c r="E52" s="157"/>
      <c r="F52" s="157"/>
      <c r="G52" s="157"/>
      <c r="H52" s="157"/>
      <c r="I52" s="157"/>
      <c r="J52" s="157"/>
      <c r="K52" s="157"/>
      <c r="L52" s="157"/>
      <c r="M52" s="158"/>
      <c r="Q52" t="s">
        <v>63</v>
      </c>
      <c r="R52">
        <v>2.75</v>
      </c>
      <c r="T52">
        <v>36.729999999999997</v>
      </c>
      <c r="U52" t="s">
        <v>53</v>
      </c>
      <c r="W52" t="s">
        <v>49</v>
      </c>
    </row>
    <row r="53" spans="2:23" ht="19.5" customHeight="1" x14ac:dyDescent="0.15">
      <c r="B53" s="159"/>
      <c r="C53" s="160"/>
      <c r="D53" s="160"/>
      <c r="E53" s="160"/>
      <c r="F53" s="160"/>
      <c r="G53" s="160"/>
      <c r="H53" s="160"/>
      <c r="I53" s="160"/>
      <c r="J53" s="160"/>
      <c r="K53" s="160"/>
      <c r="L53" s="160"/>
      <c r="M53" s="161"/>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2.27</v>
      </c>
      <c r="S54" t="s">
        <v>37</v>
      </c>
      <c r="T54" s="44">
        <f>36.44/((273/(273+25))*0.986923)</f>
        <v>40.304052430631707</v>
      </c>
      <c r="U54" t="s">
        <v>59</v>
      </c>
      <c r="W54" t="s">
        <v>58</v>
      </c>
    </row>
    <row r="55" spans="2:23" ht="31.9" customHeight="1" thickBot="1" x14ac:dyDescent="0.2">
      <c r="B55" s="156" t="s">
        <v>46</v>
      </c>
      <c r="C55" s="156"/>
      <c r="D55" s="156"/>
      <c r="E55" s="156"/>
      <c r="F55" s="156"/>
      <c r="G55" s="156"/>
      <c r="H55" s="156"/>
      <c r="I55" s="156"/>
      <c r="J55" s="156"/>
      <c r="K55" s="156"/>
      <c r="L55" s="156"/>
      <c r="M55" s="156"/>
      <c r="Q55" t="s">
        <v>51</v>
      </c>
      <c r="R55" t="s">
        <v>114</v>
      </c>
      <c r="T55" t="s">
        <v>114</v>
      </c>
      <c r="U55" t="s">
        <v>65</v>
      </c>
      <c r="W55" t="s">
        <v>44</v>
      </c>
    </row>
    <row r="56" spans="2:23" ht="29.45" customHeight="1" thickBot="1" x14ac:dyDescent="0.2">
      <c r="B56" s="148" t="s">
        <v>70</v>
      </c>
      <c r="C56" s="87"/>
      <c r="D56" s="149"/>
      <c r="E56" s="40">
        <v>0</v>
      </c>
      <c r="F56" s="12" t="s">
        <v>38</v>
      </c>
      <c r="H56" s="133" t="s">
        <v>74</v>
      </c>
      <c r="I56" s="134"/>
      <c r="J56" s="134"/>
      <c r="K56" s="134"/>
      <c r="L56" s="134"/>
      <c r="M56" s="135"/>
      <c r="Q56" t="s">
        <v>113</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104" t="s">
        <v>121</v>
      </c>
      <c r="C58" s="105"/>
      <c r="D58" s="105"/>
      <c r="E58" s="105"/>
      <c r="F58" s="105"/>
      <c r="G58" s="106"/>
      <c r="H58" s="104" t="s">
        <v>72</v>
      </c>
      <c r="I58" s="105"/>
      <c r="J58" s="105"/>
      <c r="K58" s="105"/>
      <c r="L58" s="105"/>
      <c r="M58" s="106"/>
    </row>
    <row r="59" spans="2:23" ht="28.9" customHeight="1" x14ac:dyDescent="0.15">
      <c r="B59" s="107"/>
      <c r="C59" s="108"/>
      <c r="D59" s="108"/>
      <c r="E59" s="108"/>
      <c r="F59" s="108"/>
      <c r="G59" s="109"/>
      <c r="H59" s="107"/>
      <c r="I59" s="108"/>
      <c r="J59" s="108"/>
      <c r="K59" s="108"/>
      <c r="L59" s="108"/>
      <c r="M59" s="109"/>
    </row>
    <row r="60" spans="2:23" ht="19.899999999999999" customHeight="1" thickBot="1" x14ac:dyDescent="0.2">
      <c r="B60" s="2"/>
      <c r="C60" s="2"/>
      <c r="D60" s="2"/>
      <c r="E60" s="2"/>
      <c r="F60" s="2"/>
      <c r="G60" s="2"/>
      <c r="H60" s="2"/>
      <c r="I60" s="2"/>
      <c r="J60" s="2"/>
      <c r="K60" s="2"/>
      <c r="L60" s="2"/>
      <c r="M60" s="2"/>
    </row>
    <row r="61" spans="2:23" ht="43.9" customHeight="1" thickBot="1" x14ac:dyDescent="0.2">
      <c r="B61" s="87" t="s">
        <v>75</v>
      </c>
      <c r="C61" s="87"/>
      <c r="D61" s="87"/>
      <c r="E61" s="162" t="str">
        <f>$D$16</f>
        <v>選択してください</v>
      </c>
      <c r="F61" s="163"/>
      <c r="H61" s="87" t="s">
        <v>67</v>
      </c>
      <c r="I61" s="115"/>
      <c r="J61" s="150"/>
      <c r="K61" s="143" t="s">
        <v>100</v>
      </c>
      <c r="L61" s="144"/>
      <c r="M61" s="145"/>
    </row>
    <row r="62" spans="2:23" ht="3.6" customHeight="1" thickBot="1" x14ac:dyDescent="0.2">
      <c r="B62" s="2"/>
      <c r="C62" s="2"/>
      <c r="D62" s="2"/>
      <c r="E62" s="2"/>
      <c r="F62" s="6"/>
      <c r="G62" s="6"/>
      <c r="H62" s="6"/>
      <c r="I62" s="6"/>
      <c r="J62" s="6"/>
      <c r="K62" s="6"/>
      <c r="L62" s="6"/>
      <c r="M62" s="6"/>
    </row>
    <row r="63" spans="2:23" ht="24.6" customHeight="1" thickBot="1" x14ac:dyDescent="0.2">
      <c r="B63" s="87" t="str">
        <f>IF($E$61="選択してください","利用したバイオマス・一般廃棄物",$E$61)&amp;"の年間燃料総消費量"</f>
        <v>利用したバイオマス・一般廃棄物の年間燃料総消費量</v>
      </c>
      <c r="C63" s="87"/>
      <c r="D63" s="87"/>
      <c r="E63" s="36">
        <v>0</v>
      </c>
      <c r="F63" s="23" t="s">
        <v>3</v>
      </c>
      <c r="G63" s="26"/>
      <c r="H63" s="87" t="s">
        <v>77</v>
      </c>
      <c r="I63" s="115"/>
      <c r="J63" s="115"/>
      <c r="K63" s="36">
        <v>0</v>
      </c>
      <c r="L63" s="141" t="str">
        <f>"["&amp;VLOOKUP($K$61,$Q$49:$U$56,5,FALSE)&amp;"]"</f>
        <v>[]</v>
      </c>
      <c r="M63" s="142"/>
    </row>
    <row r="64" spans="2:23" ht="3.6" customHeight="1" thickBot="1" x14ac:dyDescent="0.2">
      <c r="B64" s="6"/>
      <c r="C64" s="6"/>
      <c r="D64" s="6"/>
      <c r="E64" s="6"/>
      <c r="F64" s="18"/>
      <c r="G64" s="6"/>
      <c r="H64" s="2"/>
      <c r="I64" s="6"/>
      <c r="J64" s="6"/>
      <c r="K64" s="6"/>
      <c r="L64" s="6"/>
      <c r="M64" s="6"/>
    </row>
    <row r="65" spans="2:13" ht="24.6" customHeight="1" thickBot="1" x14ac:dyDescent="0.2">
      <c r="B65" s="87" t="str">
        <f>IF($E$61="選択してください","利用したバイオマス・一般廃棄物",$E$61)&amp;"の排出係数"</f>
        <v>利用したバイオマス・一般廃棄物の排出係数</v>
      </c>
      <c r="C65" s="87"/>
      <c r="D65" s="87"/>
      <c r="E65" s="39">
        <v>0</v>
      </c>
      <c r="F65" s="112" t="str">
        <f>"[kgCO2/"&amp;G63&amp;"]"</f>
        <v>[kgCO2/]</v>
      </c>
      <c r="G65" s="112"/>
      <c r="H65" s="87" t="s">
        <v>66</v>
      </c>
      <c r="I65" s="87"/>
      <c r="J65" s="91"/>
      <c r="K65" s="41">
        <f>VLOOKUP($K$61,$Q$49:$U$56,2,FALSE)</f>
        <v>0</v>
      </c>
      <c r="L65" s="112" t="str">
        <f>"[kgCO2/"&amp;VLOOKUP($K$61,$Q$49:$U$56,5,FALSE)&amp;"]"</f>
        <v>[kgCO2/]</v>
      </c>
      <c r="M65" s="112"/>
    </row>
    <row r="66" spans="2:13" ht="3.6" customHeight="1" thickBot="1" x14ac:dyDescent="0.2">
      <c r="B66" s="21"/>
      <c r="C66" s="21"/>
      <c r="D66" s="21"/>
      <c r="E66" s="21"/>
      <c r="F66" s="21"/>
      <c r="G66" s="21"/>
      <c r="H66" s="21"/>
      <c r="I66" s="21"/>
      <c r="J66" s="21"/>
      <c r="K66" s="21"/>
      <c r="L66" s="21"/>
      <c r="M66" s="21"/>
    </row>
    <row r="67" spans="2:13" ht="26.45" customHeight="1" thickBot="1" x14ac:dyDescent="0.2">
      <c r="B67" s="87" t="str">
        <f>IF($E$61="選択してください","利用したバイオマス・一般廃棄物",$E$61)&amp;"の排出係数の設定根拠"</f>
        <v>利用したバイオマス・一般廃棄物の排出係数の設定根拠</v>
      </c>
      <c r="C67" s="87"/>
      <c r="D67" s="87"/>
      <c r="E67" s="87"/>
      <c r="F67" s="136"/>
      <c r="G67" s="137"/>
      <c r="H67" s="137"/>
      <c r="I67" s="137"/>
      <c r="J67" s="137"/>
      <c r="K67" s="137"/>
      <c r="L67" s="137"/>
      <c r="M67" s="138"/>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133"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134"/>
      <c r="D69" s="134"/>
      <c r="E69" s="134"/>
      <c r="F69" s="134"/>
      <c r="G69" s="134"/>
      <c r="H69" s="134"/>
      <c r="I69" s="134"/>
      <c r="J69" s="134"/>
      <c r="K69" s="134"/>
      <c r="L69" s="134"/>
      <c r="M69" s="135"/>
    </row>
    <row r="70" spans="2:13" ht="3" customHeight="1" x14ac:dyDescent="0.15">
      <c r="B70" s="2"/>
      <c r="C70" s="6"/>
      <c r="D70" s="6"/>
      <c r="E70" s="6"/>
      <c r="F70" s="6"/>
      <c r="G70" s="6"/>
      <c r="H70" s="2"/>
      <c r="I70" s="6"/>
      <c r="J70" s="6"/>
      <c r="K70" s="20"/>
      <c r="L70" s="6"/>
      <c r="M70" s="6"/>
    </row>
    <row r="71" spans="2:13" ht="24.6" customHeight="1" x14ac:dyDescent="0.15">
      <c r="B71" s="87" t="str">
        <f>IF($E$61="選択してください","利用したバイオマス・一般廃棄物",$E$61)&amp;"のCO2排出量"</f>
        <v>利用したバイオマス・一般廃棄物のCO2排出量</v>
      </c>
      <c r="C71" s="87"/>
      <c r="D71" s="87"/>
      <c r="E71" s="37">
        <f>$E$63*$E$65</f>
        <v>0</v>
      </c>
      <c r="F71" s="112" t="str">
        <f>"[kgCO2/"&amp;G63&amp;"]"</f>
        <v>[kgCO2/]</v>
      </c>
      <c r="G71" s="112"/>
      <c r="H71" s="115" t="s">
        <v>55</v>
      </c>
      <c r="I71" s="115"/>
      <c r="J71" s="116"/>
      <c r="K71" s="37">
        <f>K63*K65</f>
        <v>0</v>
      </c>
      <c r="L71" s="112" t="str">
        <f>"[kgCO2/"&amp;VLOOKUP($K$61,$Q$49:$U$56,5,FALSE)&amp;"]"</f>
        <v>[kgCO2/]</v>
      </c>
      <c r="M71" s="112"/>
    </row>
    <row r="72" spans="2:13" ht="3.6" customHeight="1" x14ac:dyDescent="0.15">
      <c r="B72" s="2"/>
      <c r="C72" s="22"/>
      <c r="D72" s="6"/>
      <c r="E72" s="6"/>
      <c r="F72" s="6"/>
      <c r="G72" s="6"/>
      <c r="H72" s="2"/>
      <c r="I72" s="6"/>
      <c r="J72" s="6"/>
      <c r="K72" s="6"/>
      <c r="L72" s="6"/>
      <c r="M72" s="6"/>
    </row>
    <row r="73" spans="2:13" ht="24.6" customHeight="1" x14ac:dyDescent="0.15">
      <c r="B73" s="87" t="str">
        <f>IF($E$61="選択してください","利用したバイオマス・一般廃棄物",$E$61)&amp;"のCO2排出原単位"</f>
        <v>利用したバイオマス・一般廃棄物のCO2排出原単位</v>
      </c>
      <c r="C73" s="87"/>
      <c r="D73" s="87"/>
      <c r="E73" s="42" t="str">
        <f>IF(ISERROR($E$71/$D$22),"",$E$71/$D$22)</f>
        <v/>
      </c>
      <c r="F73" s="112" t="s">
        <v>62</v>
      </c>
      <c r="G73" s="112"/>
      <c r="H73" s="115" t="s">
        <v>56</v>
      </c>
      <c r="I73" s="115"/>
      <c r="J73" s="116"/>
      <c r="K73" s="42">
        <f>IF(ISERROR($K$71/$D$22),0,$K$71/$D$22)</f>
        <v>0</v>
      </c>
      <c r="L73" s="88" t="s">
        <v>62</v>
      </c>
      <c r="M73" s="90"/>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72" t="s">
        <v>61</v>
      </c>
      <c r="I75" s="113"/>
      <c r="J75" s="114"/>
      <c r="K75" s="38">
        <f>$E$47-(IF(ISERROR($E$73+$K$73),0,($E$73+$K$73)))</f>
        <v>0</v>
      </c>
      <c r="L75" s="88" t="s">
        <v>62</v>
      </c>
      <c r="M75" s="90"/>
    </row>
    <row r="76" spans="2:13" ht="10.15" customHeight="1" x14ac:dyDescent="0.15">
      <c r="B76" s="2"/>
      <c r="C76" s="2"/>
      <c r="D76" s="2"/>
      <c r="E76" s="2"/>
      <c r="F76" s="2"/>
      <c r="G76" s="2"/>
      <c r="H76" s="2"/>
      <c r="I76" s="2"/>
      <c r="J76" s="2"/>
      <c r="K76" s="2"/>
      <c r="L76" s="2"/>
      <c r="M76" s="2"/>
    </row>
    <row r="77" spans="2:13" x14ac:dyDescent="0.15">
      <c r="B77" s="74" t="s">
        <v>6</v>
      </c>
      <c r="C77" s="74"/>
      <c r="D77" s="74"/>
      <c r="E77" s="74"/>
      <c r="F77" s="74"/>
      <c r="G77" s="74"/>
      <c r="H77" s="74"/>
      <c r="I77" s="74"/>
      <c r="J77" s="74"/>
      <c r="K77" s="74"/>
      <c r="L77" s="74"/>
      <c r="M77" s="74"/>
    </row>
    <row r="78" spans="2:13" ht="4.1500000000000004" customHeight="1" x14ac:dyDescent="0.15">
      <c r="B78" s="2"/>
      <c r="C78" s="2"/>
      <c r="D78" s="2"/>
      <c r="E78" s="2"/>
      <c r="F78" s="2"/>
      <c r="G78" s="2"/>
      <c r="H78" s="2"/>
      <c r="I78" s="2"/>
      <c r="J78" s="2"/>
      <c r="K78" s="2"/>
      <c r="L78" s="2"/>
      <c r="M78" s="2"/>
    </row>
    <row r="79" spans="2:13" ht="39.6" customHeight="1" x14ac:dyDescent="0.15">
      <c r="B79" s="94" t="s">
        <v>5</v>
      </c>
      <c r="C79" s="95"/>
      <c r="D79" s="97">
        <f>$K$75*$D$22</f>
        <v>0</v>
      </c>
      <c r="E79" s="97"/>
      <c r="F79" s="24" t="s">
        <v>83</v>
      </c>
      <c r="G79" s="92" t="s">
        <v>71</v>
      </c>
      <c r="H79" s="93"/>
      <c r="I79" s="94" t="s">
        <v>5</v>
      </c>
      <c r="J79" s="95"/>
      <c r="K79" s="96">
        <f>$K$75*$D$22/1000</f>
        <v>0</v>
      </c>
      <c r="L79" s="96"/>
      <c r="M79" s="24" t="s">
        <v>84</v>
      </c>
    </row>
    <row r="80" spans="2:13" ht="3.6" customHeight="1" x14ac:dyDescent="0.15">
      <c r="B80" s="21"/>
      <c r="C80" s="21"/>
      <c r="D80" s="21"/>
      <c r="E80" s="21"/>
      <c r="F80" s="21"/>
      <c r="G80" s="21"/>
      <c r="H80" s="21"/>
      <c r="I80" s="21"/>
      <c r="J80" s="21"/>
      <c r="K80" s="21"/>
      <c r="L80" s="21"/>
      <c r="M80" s="21"/>
    </row>
    <row r="81" spans="2:13" ht="39.6" customHeight="1" x14ac:dyDescent="0.15">
      <c r="B81" s="94" t="s">
        <v>79</v>
      </c>
      <c r="C81" s="95"/>
      <c r="D81" s="99">
        <f>$D$79*$D$26</f>
        <v>0</v>
      </c>
      <c r="E81" s="97"/>
      <c r="F81" s="24" t="s">
        <v>80</v>
      </c>
      <c r="G81" s="92" t="s">
        <v>81</v>
      </c>
      <c r="H81" s="93"/>
      <c r="I81" s="94" t="s">
        <v>79</v>
      </c>
      <c r="J81" s="95"/>
      <c r="K81" s="98">
        <f>$K$79*$D$26</f>
        <v>0</v>
      </c>
      <c r="L81" s="96"/>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74" t="s">
        <v>73</v>
      </c>
      <c r="C83" s="74"/>
      <c r="D83" s="74"/>
      <c r="E83" s="74"/>
      <c r="F83" s="74"/>
      <c r="G83" s="74"/>
      <c r="H83" s="74"/>
      <c r="I83" s="74"/>
      <c r="J83" s="74"/>
      <c r="K83" s="74"/>
      <c r="L83" s="74"/>
      <c r="M83" s="74"/>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87" t="s">
        <v>4</v>
      </c>
      <c r="C86" s="87"/>
      <c r="D86" s="87"/>
      <c r="E86" s="91"/>
      <c r="F86" s="35" t="str">
        <f>$D$26&amp;"年"</f>
        <v>0年</v>
      </c>
      <c r="G86" s="88" t="str">
        <f>$H$26</f>
        <v>選択してください</v>
      </c>
      <c r="H86" s="89"/>
      <c r="I86" s="90"/>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87" t="s">
        <v>135</v>
      </c>
      <c r="C88" s="87"/>
      <c r="D88" s="56">
        <f>$E$45</f>
        <v>0.438</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87" t="s">
        <v>85</v>
      </c>
      <c r="C90" s="87"/>
      <c r="D90" s="45">
        <f>$E$65</f>
        <v>0</v>
      </c>
      <c r="E90" s="55" t="s">
        <v>86</v>
      </c>
      <c r="F90" s="88" t="str">
        <f>IF($F$67=0,"",$F$67)</f>
        <v/>
      </c>
      <c r="G90" s="89"/>
      <c r="H90" s="89"/>
      <c r="I90" s="89"/>
      <c r="J90" s="89"/>
      <c r="K90" s="89"/>
      <c r="L90" s="89"/>
      <c r="M90" s="90"/>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algorithmName="SHA-512" hashValue="E1dwd26AOh5zov29Uau1bfPA44JjgFN4HgSXdGFtrk8tdBETO1z/DQxF5UsgCYNsAATFh5pN5kqnzFL4mTtiGA==" saltValue="gIb7LGE1VHZztn6srp9Mew==" spinCount="100000" sheet="1" objects="1" scenarios="1" selectLockedCells="1"/>
  <mergeCells count="91">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L75:M75"/>
    <mergeCell ref="L73:M73"/>
    <mergeCell ref="B71:D71"/>
    <mergeCell ref="F71:G71"/>
    <mergeCell ref="H75:J75"/>
    <mergeCell ref="L71:M71"/>
    <mergeCell ref="H73:J73"/>
    <mergeCell ref="H71:J71"/>
    <mergeCell ref="B73:D73"/>
    <mergeCell ref="F73:G73"/>
    <mergeCell ref="F45:G45"/>
    <mergeCell ref="D9:M9"/>
    <mergeCell ref="F14:G14"/>
    <mergeCell ref="J16:M17"/>
    <mergeCell ref="B19:C20"/>
    <mergeCell ref="B38:C38"/>
    <mergeCell ref="B30:M30"/>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B2:M2"/>
    <mergeCell ref="B4:M4"/>
    <mergeCell ref="B24:M24"/>
    <mergeCell ref="B26:C26"/>
    <mergeCell ref="D26:E26"/>
    <mergeCell ref="H26:I26"/>
    <mergeCell ref="B16:C17"/>
    <mergeCell ref="B11:M11"/>
    <mergeCell ref="B6:M7"/>
    <mergeCell ref="B22:C22"/>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4" t="s">
        <v>95</v>
      </c>
      <c r="C2" s="164"/>
      <c r="D2" s="164"/>
      <c r="E2" s="164"/>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115</v>
      </c>
    </row>
    <row r="7" spans="2:5" ht="27" x14ac:dyDescent="0.15">
      <c r="B7" s="50">
        <v>45387</v>
      </c>
      <c r="C7" s="51" t="s">
        <v>106</v>
      </c>
      <c r="D7" s="52" t="s">
        <v>105</v>
      </c>
      <c r="E7" s="53" t="s">
        <v>116</v>
      </c>
    </row>
    <row r="8" spans="2:5" x14ac:dyDescent="0.15">
      <c r="B8" s="50">
        <v>45387</v>
      </c>
      <c r="C8" s="51" t="s">
        <v>109</v>
      </c>
      <c r="D8" s="52" t="s">
        <v>110</v>
      </c>
      <c r="E8" s="53" t="s">
        <v>117</v>
      </c>
    </row>
    <row r="9" spans="2:5" x14ac:dyDescent="0.15">
      <c r="B9" s="50">
        <v>45387</v>
      </c>
      <c r="C9" s="51" t="s">
        <v>118</v>
      </c>
      <c r="D9" s="52" t="s">
        <v>119</v>
      </c>
      <c r="E9" s="53" t="s">
        <v>120</v>
      </c>
    </row>
    <row r="10" spans="2:5" ht="40.5" x14ac:dyDescent="0.15">
      <c r="B10" s="50">
        <v>45387</v>
      </c>
      <c r="C10" s="51" t="s">
        <v>124</v>
      </c>
      <c r="D10" s="53" t="s">
        <v>126</v>
      </c>
      <c r="E10" s="52" t="s">
        <v>117</v>
      </c>
    </row>
    <row r="11" spans="2:5" ht="40.5" x14ac:dyDescent="0.15">
      <c r="B11" s="50">
        <v>45387</v>
      </c>
      <c r="C11" s="51" t="s">
        <v>125</v>
      </c>
      <c r="D11" s="53" t="s">
        <v>126</v>
      </c>
      <c r="E11" s="52" t="s">
        <v>117</v>
      </c>
    </row>
    <row r="12" spans="2:5" x14ac:dyDescent="0.15">
      <c r="B12" s="50">
        <v>45387</v>
      </c>
      <c r="C12" s="51" t="s">
        <v>128</v>
      </c>
      <c r="D12" s="53" t="s">
        <v>129</v>
      </c>
      <c r="E12" s="52" t="s">
        <v>117</v>
      </c>
    </row>
    <row r="13" spans="2:5" x14ac:dyDescent="0.15">
      <c r="B13" s="50">
        <v>45387</v>
      </c>
      <c r="C13" s="51" t="s">
        <v>130</v>
      </c>
      <c r="D13" s="53" t="s">
        <v>139</v>
      </c>
      <c r="E13" s="52" t="s">
        <v>117</v>
      </c>
    </row>
    <row r="14" spans="2:5" ht="27" x14ac:dyDescent="0.15">
      <c r="B14" s="50">
        <v>45387</v>
      </c>
      <c r="C14" s="51" t="s">
        <v>132</v>
      </c>
      <c r="D14" s="53" t="s">
        <v>133</v>
      </c>
      <c r="E14" s="52" t="s">
        <v>117</v>
      </c>
    </row>
    <row r="15" spans="2:5" x14ac:dyDescent="0.15">
      <c r="B15" s="50">
        <v>45387</v>
      </c>
      <c r="C15" s="51" t="s">
        <v>136</v>
      </c>
      <c r="D15" s="53" t="s">
        <v>140</v>
      </c>
      <c r="E15" s="52" t="s">
        <v>117</v>
      </c>
    </row>
    <row r="16" spans="2:5" x14ac:dyDescent="0.15">
      <c r="B16" s="50">
        <v>45387</v>
      </c>
      <c r="C16" s="51" t="s">
        <v>137</v>
      </c>
      <c r="D16" s="53" t="s">
        <v>138</v>
      </c>
      <c r="E16" s="52" t="s">
        <v>117</v>
      </c>
    </row>
    <row r="17" spans="2:5" x14ac:dyDescent="0.15">
      <c r="B17" s="58">
        <v>45673</v>
      </c>
      <c r="C17" s="59" t="s">
        <v>142</v>
      </c>
      <c r="D17" s="57" t="s">
        <v>141</v>
      </c>
      <c r="E17" s="57" t="s">
        <v>117</v>
      </c>
    </row>
    <row r="18" spans="2:5" x14ac:dyDescent="0.15">
      <c r="B18" s="58">
        <v>45673</v>
      </c>
      <c r="C18" s="59" t="s">
        <v>143</v>
      </c>
      <c r="D18" s="60" t="s">
        <v>110</v>
      </c>
      <c r="E18" s="57" t="s">
        <v>117</v>
      </c>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FF8B3A-44C0-4558-B118-40127DE57BD7}"/>
</file>

<file path=customXml/itemProps2.xml><?xml version="1.0" encoding="utf-8"?>
<ds:datastoreItem xmlns:ds="http://schemas.openxmlformats.org/officeDocument/2006/customXml" ds:itemID="{279A1BAC-C46D-44D1-B824-A3762E2E51C3}"/>
</file>

<file path=customXml/itemProps3.xml><?xml version="1.0" encoding="utf-8"?>
<ds:datastoreItem xmlns:ds="http://schemas.openxmlformats.org/officeDocument/2006/customXml" ds:itemID="{F1F31CC8-4A4F-4AC0-BFF9-35B6B40796BD}"/>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2025-04-01T02:18:11Z</dcterms:created>
  <dcterms:modified xsi:type="dcterms:W3CDTF">2025-04-03T08:15:29Z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ies>
</file>