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S:\03 業務部\★再エネ主力化\550熱モデル\R6補正（熱モデル）\03_公募・周知【熱モデル】\応募書類一式\"/>
    </mc:Choice>
  </mc:AlternateContent>
  <xr:revisionPtr revIDLastSave="0" documentId="13_ncr:1_{2A05F8A4-89BA-479A-A21E-BE4438943089}" xr6:coauthVersionLast="47" xr6:coauthVersionMax="47" xr10:uidLastSave="{00000000-0000-0000-0000-000000000000}"/>
  <bookViews>
    <workbookView xWindow="410" yWindow="133" windowWidth="19484" windowHeight="10368" tabRatio="909" xr2:uid="{3A3F28FF-2BE2-4793-B14E-B0CA674C9ED5}"/>
  </bookViews>
  <sheets>
    <sheet name="B-8集計表" sheetId="2" r:id="rId1"/>
    <sheet name="施設①" sheetId="9" r:id="rId2"/>
    <sheet name="施設②" sheetId="11" r:id="rId3"/>
    <sheet name="施設③" sheetId="10" r:id="rId4"/>
    <sheet name="施設④" sheetId="13" r:id="rId5"/>
    <sheet name="施設⑤" sheetId="14" r:id="rId6"/>
    <sheet name="記入例①（供給元施設）" sheetId="15" r:id="rId7"/>
    <sheet name="記入例②（供給先施設）" sheetId="17" r:id="rId8"/>
    <sheet name="2025換算係数" sheetId="16" r:id="rId9"/>
  </sheets>
  <definedNames>
    <definedName name="_xlnm.Print_Area" localSheetId="0">'B-8集計表'!$A$2:$U$60</definedName>
    <definedName name="_xlnm.Print_Area" localSheetId="7">'記入例②（供給先施設）'!$A$1:$T$62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3" i="9" l="1"/>
  <c r="R13" i="9" s="1"/>
  <c r="P13" i="15"/>
  <c r="R13" i="15" s="1"/>
  <c r="J45" i="10"/>
  <c r="J44" i="11"/>
  <c r="I23" i="17"/>
  <c r="N23" i="17" s="1"/>
  <c r="L23" i="17" s="1"/>
  <c r="P23" i="17" s="1"/>
  <c r="D44" i="11"/>
  <c r="J44" i="17"/>
  <c r="I44" i="17"/>
  <c r="J43" i="17"/>
  <c r="I43" i="17"/>
  <c r="G42" i="17"/>
  <c r="J40" i="17"/>
  <c r="J42" i="17" s="1"/>
  <c r="R34" i="17"/>
  <c r="T33" i="17"/>
  <c r="S33" i="17"/>
  <c r="T32" i="17"/>
  <c r="S32" i="17"/>
  <c r="T31" i="17"/>
  <c r="S31" i="17"/>
  <c r="T30" i="17"/>
  <c r="S30" i="17"/>
  <c r="T29" i="17"/>
  <c r="S29" i="17"/>
  <c r="S27" i="17"/>
  <c r="P27" i="17"/>
  <c r="S26" i="17"/>
  <c r="P26" i="17"/>
  <c r="S25" i="17"/>
  <c r="P25" i="17"/>
  <c r="T24" i="17"/>
  <c r="S24" i="17"/>
  <c r="P24" i="17"/>
  <c r="J23" i="17"/>
  <c r="J28" i="17" s="1"/>
  <c r="J35" i="17" s="1"/>
  <c r="N18" i="17"/>
  <c r="N19" i="17" s="1"/>
  <c r="L18" i="17"/>
  <c r="P17" i="17"/>
  <c r="R17" i="17" s="1"/>
  <c r="S17" i="17" s="1"/>
  <c r="P16" i="17"/>
  <c r="R16" i="17" s="1"/>
  <c r="S16" i="17" s="1"/>
  <c r="P15" i="17"/>
  <c r="R15" i="17" s="1"/>
  <c r="P14" i="17"/>
  <c r="R14" i="17" s="1"/>
  <c r="T14" i="17" s="1"/>
  <c r="R13" i="17"/>
  <c r="T13" i="17" s="1"/>
  <c r="N12" i="17"/>
  <c r="I12" i="17"/>
  <c r="I19" i="17" s="1"/>
  <c r="G12" i="17"/>
  <c r="G19" i="17" s="1"/>
  <c r="P11" i="17"/>
  <c r="R11" i="17" s="1"/>
  <c r="T11" i="17" s="1"/>
  <c r="J11" i="17"/>
  <c r="P10" i="17"/>
  <c r="R10" i="17" s="1"/>
  <c r="J10" i="17"/>
  <c r="P9" i="17"/>
  <c r="R9" i="17" s="1"/>
  <c r="J9" i="17"/>
  <c r="P8" i="17"/>
  <c r="R8" i="17" s="1"/>
  <c r="J8" i="17"/>
  <c r="P7" i="17"/>
  <c r="R7" i="17" s="1"/>
  <c r="L12" i="17"/>
  <c r="J7" i="17"/>
  <c r="J12" i="17" s="1"/>
  <c r="J19" i="17" s="1"/>
  <c r="J43" i="15"/>
  <c r="I43" i="15"/>
  <c r="I49" i="15" s="1"/>
  <c r="G42" i="15"/>
  <c r="J40" i="15"/>
  <c r="J42" i="15" s="1"/>
  <c r="J49" i="15" s="1"/>
  <c r="R34" i="15"/>
  <c r="T33" i="15"/>
  <c r="S33" i="15"/>
  <c r="T32" i="15"/>
  <c r="S32" i="15"/>
  <c r="T31" i="15"/>
  <c r="S31" i="15"/>
  <c r="T30" i="15"/>
  <c r="S30" i="15"/>
  <c r="N34" i="15"/>
  <c r="T29" i="15"/>
  <c r="S29" i="15"/>
  <c r="I28" i="15"/>
  <c r="I35" i="15" s="1"/>
  <c r="S27" i="15"/>
  <c r="P27" i="15"/>
  <c r="S26" i="15"/>
  <c r="P26" i="15"/>
  <c r="S25" i="15"/>
  <c r="P25" i="15"/>
  <c r="T24" i="15"/>
  <c r="S24" i="15"/>
  <c r="P24" i="15"/>
  <c r="J23" i="15"/>
  <c r="J28" i="15" s="1"/>
  <c r="J35" i="15" s="1"/>
  <c r="I23" i="15"/>
  <c r="N18" i="15"/>
  <c r="L18" i="15"/>
  <c r="P17" i="15"/>
  <c r="R17" i="15" s="1"/>
  <c r="S17" i="15" s="1"/>
  <c r="P16" i="15"/>
  <c r="R16" i="15" s="1"/>
  <c r="S16" i="15" s="1"/>
  <c r="P15" i="15"/>
  <c r="R15" i="15" s="1"/>
  <c r="P14" i="15"/>
  <c r="N12" i="15"/>
  <c r="I12" i="15"/>
  <c r="I19" i="15" s="1"/>
  <c r="G12" i="15"/>
  <c r="G19" i="15" s="1"/>
  <c r="P11" i="15"/>
  <c r="R11" i="15" s="1"/>
  <c r="J11" i="15"/>
  <c r="P10" i="15"/>
  <c r="R10" i="15" s="1"/>
  <c r="J10" i="15"/>
  <c r="P9" i="15"/>
  <c r="R9" i="15" s="1"/>
  <c r="J9" i="15"/>
  <c r="P8" i="15"/>
  <c r="R8" i="15" s="1"/>
  <c r="J8" i="15"/>
  <c r="L12" i="15"/>
  <c r="J7" i="15"/>
  <c r="H51" i="2"/>
  <c r="R10" i="14"/>
  <c r="R11" i="14"/>
  <c r="J10" i="14"/>
  <c r="J11" i="14"/>
  <c r="R10" i="13"/>
  <c r="R11" i="13"/>
  <c r="J10" i="13"/>
  <c r="J11" i="13"/>
  <c r="J10" i="10"/>
  <c r="J11" i="10"/>
  <c r="R10" i="11"/>
  <c r="R11" i="11"/>
  <c r="J10" i="11"/>
  <c r="J11" i="11"/>
  <c r="R10" i="9"/>
  <c r="R11" i="9"/>
  <c r="J11" i="9"/>
  <c r="J10" i="9"/>
  <c r="J40" i="14"/>
  <c r="R17" i="14"/>
  <c r="R16" i="14"/>
  <c r="R15" i="14"/>
  <c r="R14" i="14"/>
  <c r="R13" i="14"/>
  <c r="R9" i="14"/>
  <c r="J9" i="14"/>
  <c r="R8" i="14"/>
  <c r="J8" i="14"/>
  <c r="R7" i="14"/>
  <c r="J7" i="14"/>
  <c r="J40" i="13"/>
  <c r="R17" i="13"/>
  <c r="R16" i="13"/>
  <c r="R15" i="13"/>
  <c r="R14" i="13"/>
  <c r="R13" i="13"/>
  <c r="R9" i="13"/>
  <c r="J9" i="13"/>
  <c r="R8" i="13"/>
  <c r="J8" i="13"/>
  <c r="R7" i="13"/>
  <c r="J7" i="13"/>
  <c r="J40" i="10"/>
  <c r="R17" i="10"/>
  <c r="R16" i="10"/>
  <c r="R15" i="10"/>
  <c r="R14" i="10"/>
  <c r="R11" i="10"/>
  <c r="R10" i="10"/>
  <c r="R9" i="10"/>
  <c r="J9" i="10"/>
  <c r="R8" i="10"/>
  <c r="J8" i="10"/>
  <c r="R7" i="10"/>
  <c r="J7" i="10"/>
  <c r="J40" i="11"/>
  <c r="R17" i="11"/>
  <c r="R16" i="11"/>
  <c r="R15" i="11"/>
  <c r="R14" i="11"/>
  <c r="R13" i="11"/>
  <c r="R9" i="11"/>
  <c r="J9" i="11"/>
  <c r="R8" i="11"/>
  <c r="J8" i="11"/>
  <c r="R7" i="11"/>
  <c r="J7" i="11"/>
  <c r="R17" i="9"/>
  <c r="R16" i="9"/>
  <c r="R15" i="9"/>
  <c r="R14" i="9"/>
  <c r="R9" i="9"/>
  <c r="J9" i="9"/>
  <c r="R8" i="9"/>
  <c r="J8" i="9"/>
  <c r="J7" i="9"/>
  <c r="T34" i="17" l="1"/>
  <c r="P23" i="11"/>
  <c r="S13" i="15"/>
  <c r="T13" i="15"/>
  <c r="L19" i="15"/>
  <c r="T34" i="15"/>
  <c r="N19" i="15"/>
  <c r="R23" i="17"/>
  <c r="S13" i="17"/>
  <c r="I49" i="17"/>
  <c r="J49" i="17"/>
  <c r="L19" i="17"/>
  <c r="R12" i="17"/>
  <c r="S7" i="17"/>
  <c r="T7" i="17" s="1"/>
  <c r="T18" i="17"/>
  <c r="T10" i="17"/>
  <c r="S10" i="17"/>
  <c r="T9" i="17"/>
  <c r="S9" i="17"/>
  <c r="T8" i="17"/>
  <c r="S8" i="17"/>
  <c r="S15" i="17"/>
  <c r="T15" i="17"/>
  <c r="P18" i="17"/>
  <c r="P12" i="17"/>
  <c r="I28" i="17"/>
  <c r="S14" i="17"/>
  <c r="R18" i="17"/>
  <c r="S11" i="17"/>
  <c r="T11" i="15"/>
  <c r="S11" i="15"/>
  <c r="P18" i="15"/>
  <c r="R14" i="15"/>
  <c r="T14" i="15" s="1"/>
  <c r="J12" i="15"/>
  <c r="J19" i="15" s="1"/>
  <c r="P7" i="15"/>
  <c r="P12" i="15" s="1"/>
  <c r="S8" i="15"/>
  <c r="T8" i="15"/>
  <c r="R18" i="15"/>
  <c r="N23" i="15"/>
  <c r="T9" i="15"/>
  <c r="S9" i="15"/>
  <c r="T10" i="15"/>
  <c r="S10" i="15"/>
  <c r="T15" i="15"/>
  <c r="S15" i="15"/>
  <c r="I37" i="15"/>
  <c r="S14" i="15"/>
  <c r="S12" i="2"/>
  <c r="C11" i="2"/>
  <c r="C30" i="2" s="1"/>
  <c r="C10" i="2"/>
  <c r="C36" i="2" s="1"/>
  <c r="C9" i="2"/>
  <c r="C16" i="2" s="1"/>
  <c r="C8" i="2"/>
  <c r="C27" i="2" s="1"/>
  <c r="C7" i="2"/>
  <c r="C14" i="2" s="1"/>
  <c r="I49" i="9"/>
  <c r="J12" i="9"/>
  <c r="J19" i="9" s="1"/>
  <c r="P7" i="9"/>
  <c r="R7" i="9" s="1"/>
  <c r="P8" i="9"/>
  <c r="P9" i="9"/>
  <c r="P10" i="9"/>
  <c r="S10" i="9"/>
  <c r="P11" i="9"/>
  <c r="G12" i="9"/>
  <c r="G19" i="9" s="1"/>
  <c r="J40" i="9" s="1"/>
  <c r="I12" i="9"/>
  <c r="I19" i="9" s="1"/>
  <c r="L12" i="9"/>
  <c r="N12" i="9"/>
  <c r="P14" i="9"/>
  <c r="S14" i="9"/>
  <c r="T14" i="9"/>
  <c r="P15" i="9"/>
  <c r="P16" i="9"/>
  <c r="S16" i="9" s="1"/>
  <c r="P17" i="9"/>
  <c r="S17" i="9" s="1"/>
  <c r="L18" i="9"/>
  <c r="N18" i="9"/>
  <c r="N19" i="9" s="1"/>
  <c r="P24" i="9"/>
  <c r="S24" i="9"/>
  <c r="T24" i="9"/>
  <c r="P25" i="9"/>
  <c r="S25" i="9"/>
  <c r="P26" i="9"/>
  <c r="S26" i="9"/>
  <c r="P27" i="9"/>
  <c r="S27" i="9"/>
  <c r="I28" i="9"/>
  <c r="N34" i="9" s="1"/>
  <c r="J28" i="9"/>
  <c r="J35" i="9" s="1"/>
  <c r="S29" i="9"/>
  <c r="T29" i="9"/>
  <c r="T34" i="9" s="1"/>
  <c r="S30" i="9"/>
  <c r="T30" i="9"/>
  <c r="S31" i="9"/>
  <c r="T31" i="9"/>
  <c r="S32" i="9"/>
  <c r="T32" i="9"/>
  <c r="S33" i="9"/>
  <c r="T33" i="9"/>
  <c r="R34" i="9"/>
  <c r="T12" i="17" l="1"/>
  <c r="T19" i="17" s="1"/>
  <c r="P19" i="17"/>
  <c r="P19" i="15"/>
  <c r="T18" i="15"/>
  <c r="R7" i="15"/>
  <c r="R12" i="15" s="1"/>
  <c r="R19" i="15" s="1"/>
  <c r="R19" i="17"/>
  <c r="I35" i="17"/>
  <c r="I37" i="17"/>
  <c r="N28" i="9"/>
  <c r="N37" i="9" s="1"/>
  <c r="P23" i="9"/>
  <c r="L23" i="15"/>
  <c r="P23" i="15" s="1"/>
  <c r="R23" i="15" s="1"/>
  <c r="N28" i="15"/>
  <c r="C37" i="2"/>
  <c r="C18" i="2"/>
  <c r="C17" i="2"/>
  <c r="C29" i="2"/>
  <c r="C28" i="2"/>
  <c r="C35" i="2"/>
  <c r="C34" i="2"/>
  <c r="C15" i="2"/>
  <c r="C26" i="2"/>
  <c r="C33" i="2"/>
  <c r="S9" i="9"/>
  <c r="T9" i="9"/>
  <c r="L19" i="9"/>
  <c r="P18" i="9"/>
  <c r="S7" i="9"/>
  <c r="T7" i="9" s="1"/>
  <c r="P12" i="9"/>
  <c r="J42" i="9"/>
  <c r="J49" i="9" s="1"/>
  <c r="G42" i="9"/>
  <c r="R12" i="9"/>
  <c r="S13" i="9"/>
  <c r="T13" i="9" s="1"/>
  <c r="R18" i="9"/>
  <c r="S11" i="9"/>
  <c r="T11" i="9"/>
  <c r="S8" i="9"/>
  <c r="T8" i="9"/>
  <c r="I35" i="9"/>
  <c r="I37" i="9"/>
  <c r="T10" i="9"/>
  <c r="S23" i="9" l="1"/>
  <c r="S7" i="15"/>
  <c r="T7" i="15" s="1"/>
  <c r="T12" i="15" s="1"/>
  <c r="T19" i="15" s="1"/>
  <c r="N35" i="9"/>
  <c r="N37" i="15"/>
  <c r="N35" i="15"/>
  <c r="R28" i="15"/>
  <c r="R35" i="15" s="1"/>
  <c r="R37" i="15" s="1"/>
  <c r="S23" i="15"/>
  <c r="T23" i="15" s="1"/>
  <c r="T28" i="15" s="1"/>
  <c r="T35" i="15" s="1"/>
  <c r="P19" i="9"/>
  <c r="T12" i="9"/>
  <c r="R19" i="9"/>
  <c r="S15" i="9"/>
  <c r="T15" i="9"/>
  <c r="T18" i="9" s="1"/>
  <c r="T23" i="9" l="1"/>
  <c r="T28" i="9" s="1"/>
  <c r="T35" i="9" s="1"/>
  <c r="R28" i="9"/>
  <c r="R35" i="9" s="1"/>
  <c r="R37" i="9" s="1"/>
  <c r="T37" i="15"/>
  <c r="T19" i="9"/>
  <c r="H52" i="2"/>
  <c r="H53" i="2"/>
  <c r="H54" i="2"/>
  <c r="H55" i="2"/>
  <c r="D52" i="2"/>
  <c r="D53" i="2"/>
  <c r="D54" i="2"/>
  <c r="D55" i="2"/>
  <c r="D51" i="2"/>
  <c r="D47" i="14"/>
  <c r="D46" i="14"/>
  <c r="D45" i="14"/>
  <c r="D44" i="14"/>
  <c r="D43" i="14"/>
  <c r="D47" i="13"/>
  <c r="D46" i="13"/>
  <c r="D45" i="13"/>
  <c r="D44" i="13"/>
  <c r="D43" i="13"/>
  <c r="D47" i="10"/>
  <c r="D46" i="10"/>
  <c r="D45" i="10"/>
  <c r="D44" i="10"/>
  <c r="D43" i="10"/>
  <c r="D45" i="11"/>
  <c r="D46" i="11"/>
  <c r="D47" i="11"/>
  <c r="T37" i="9" l="1"/>
  <c r="G42" i="10"/>
  <c r="J53" i="2"/>
  <c r="J54" i="2"/>
  <c r="J55" i="2"/>
  <c r="J49" i="2"/>
  <c r="I54" i="2"/>
  <c r="I55" i="2"/>
  <c r="G52" i="2"/>
  <c r="G53" i="2"/>
  <c r="G54" i="2"/>
  <c r="G55" i="2"/>
  <c r="G51" i="2"/>
  <c r="I51" i="2"/>
  <c r="G49" i="2"/>
  <c r="I22" i="2"/>
  <c r="I53" i="2"/>
  <c r="J52" i="2"/>
  <c r="R28" i="11"/>
  <c r="R35" i="11" s="1"/>
  <c r="J51" i="2"/>
  <c r="I52" i="2"/>
  <c r="I49" i="14"/>
  <c r="N37" i="14"/>
  <c r="R35" i="14"/>
  <c r="R34" i="14"/>
  <c r="N34" i="14"/>
  <c r="N35" i="14" s="1"/>
  <c r="T33" i="14"/>
  <c r="S33" i="14"/>
  <c r="T32" i="14"/>
  <c r="S32" i="14"/>
  <c r="T31" i="14"/>
  <c r="S31" i="14"/>
  <c r="T30" i="14"/>
  <c r="S30" i="14"/>
  <c r="T29" i="14"/>
  <c r="T34" i="14" s="1"/>
  <c r="S29" i="14"/>
  <c r="R28" i="14"/>
  <c r="N28" i="14"/>
  <c r="J28" i="14"/>
  <c r="J35" i="14" s="1"/>
  <c r="I28" i="14"/>
  <c r="I35" i="14" s="1"/>
  <c r="S27" i="14"/>
  <c r="S26" i="14"/>
  <c r="S25" i="14"/>
  <c r="T24" i="14"/>
  <c r="S24" i="14"/>
  <c r="P24" i="14"/>
  <c r="T23" i="14"/>
  <c r="T28" i="14" s="1"/>
  <c r="T35" i="14" s="1"/>
  <c r="S23" i="14"/>
  <c r="P23" i="14"/>
  <c r="N19" i="14"/>
  <c r="N18" i="14"/>
  <c r="L18" i="14"/>
  <c r="S17" i="14"/>
  <c r="P17" i="14"/>
  <c r="S16" i="14"/>
  <c r="P16" i="14"/>
  <c r="P15" i="14"/>
  <c r="P14" i="14"/>
  <c r="P18" i="14" s="1"/>
  <c r="P13" i="14"/>
  <c r="N12" i="14"/>
  <c r="L12" i="14"/>
  <c r="L19" i="14" s="1"/>
  <c r="I12" i="14"/>
  <c r="I19" i="14" s="1"/>
  <c r="G12" i="14"/>
  <c r="G19" i="14" s="1"/>
  <c r="S11" i="14"/>
  <c r="P11" i="14"/>
  <c r="P10" i="14"/>
  <c r="P9" i="14"/>
  <c r="T8" i="14"/>
  <c r="S8" i="14"/>
  <c r="P8" i="14"/>
  <c r="P7" i="14"/>
  <c r="P12" i="14" s="1"/>
  <c r="P19" i="14" s="1"/>
  <c r="J12" i="14"/>
  <c r="J19" i="14" s="1"/>
  <c r="I49" i="13"/>
  <c r="J42" i="13"/>
  <c r="J49" i="13" s="1"/>
  <c r="N37" i="13"/>
  <c r="I37" i="13"/>
  <c r="R35" i="13"/>
  <c r="N35" i="13"/>
  <c r="J35" i="13"/>
  <c r="I35" i="13"/>
  <c r="T34" i="13"/>
  <c r="R34" i="13"/>
  <c r="N34" i="13"/>
  <c r="T33" i="13"/>
  <c r="S33" i="13"/>
  <c r="T32" i="13"/>
  <c r="S32" i="13"/>
  <c r="T31" i="13"/>
  <c r="S31" i="13"/>
  <c r="T30" i="13"/>
  <c r="S30" i="13"/>
  <c r="T29" i="13"/>
  <c r="S29" i="13"/>
  <c r="R28" i="13"/>
  <c r="N28" i="13"/>
  <c r="J28" i="13"/>
  <c r="I28" i="13"/>
  <c r="S27" i="13"/>
  <c r="S26" i="13"/>
  <c r="S25" i="13"/>
  <c r="T24" i="13"/>
  <c r="S24" i="13"/>
  <c r="P24" i="13"/>
  <c r="T23" i="13"/>
  <c r="T28" i="13" s="1"/>
  <c r="T35" i="13" s="1"/>
  <c r="S23" i="13"/>
  <c r="P23" i="13"/>
  <c r="I19" i="13"/>
  <c r="N18" i="13"/>
  <c r="N19" i="13" s="1"/>
  <c r="L18" i="13"/>
  <c r="L19" i="13" s="1"/>
  <c r="P17" i="13"/>
  <c r="S17" i="13" s="1"/>
  <c r="P16" i="13"/>
  <c r="S16" i="13" s="1"/>
  <c r="T15" i="13"/>
  <c r="P15" i="13"/>
  <c r="P14" i="13"/>
  <c r="P13" i="13"/>
  <c r="N12" i="13"/>
  <c r="L12" i="13"/>
  <c r="I12" i="13"/>
  <c r="G12" i="13"/>
  <c r="G19" i="13" s="1"/>
  <c r="P11" i="13"/>
  <c r="S10" i="13"/>
  <c r="P10" i="13"/>
  <c r="P9" i="13"/>
  <c r="P8" i="13"/>
  <c r="P7" i="13"/>
  <c r="J12" i="13"/>
  <c r="J19" i="13" s="1"/>
  <c r="I49" i="10"/>
  <c r="R34" i="10"/>
  <c r="T33" i="10"/>
  <c r="S33" i="10"/>
  <c r="T32" i="10"/>
  <c r="S32" i="10"/>
  <c r="T31" i="10"/>
  <c r="S31" i="10"/>
  <c r="T30" i="10"/>
  <c r="S30" i="10"/>
  <c r="T29" i="10"/>
  <c r="T34" i="10" s="1"/>
  <c r="S29" i="10"/>
  <c r="N28" i="10"/>
  <c r="S27" i="10"/>
  <c r="S26" i="10"/>
  <c r="S25" i="10"/>
  <c r="P24" i="10"/>
  <c r="S24" i="10" s="1"/>
  <c r="T24" i="10" s="1"/>
  <c r="P23" i="10"/>
  <c r="N18" i="10"/>
  <c r="N19" i="10" s="1"/>
  <c r="L18" i="10"/>
  <c r="S17" i="10"/>
  <c r="P17" i="10"/>
  <c r="P16" i="10"/>
  <c r="S16" i="10" s="1"/>
  <c r="P15" i="10"/>
  <c r="P14" i="10"/>
  <c r="P13" i="10"/>
  <c r="R13" i="10" s="1"/>
  <c r="N12" i="10"/>
  <c r="L12" i="10"/>
  <c r="I12" i="10"/>
  <c r="I19" i="10" s="1"/>
  <c r="G12" i="10"/>
  <c r="G19" i="10" s="1"/>
  <c r="S11" i="10"/>
  <c r="P11" i="10"/>
  <c r="P10" i="10"/>
  <c r="P9" i="10"/>
  <c r="P8" i="10"/>
  <c r="P7" i="10"/>
  <c r="I49" i="11"/>
  <c r="T34" i="11"/>
  <c r="R34" i="11"/>
  <c r="T33" i="11"/>
  <c r="S33" i="11"/>
  <c r="T32" i="11"/>
  <c r="S32" i="11"/>
  <c r="T31" i="11"/>
  <c r="S31" i="11"/>
  <c r="T30" i="11"/>
  <c r="S30" i="11"/>
  <c r="T29" i="11"/>
  <c r="S29" i="11"/>
  <c r="N28" i="11"/>
  <c r="S27" i="11"/>
  <c r="S26" i="11"/>
  <c r="S25" i="11"/>
  <c r="P24" i="11"/>
  <c r="N19" i="11"/>
  <c r="N18" i="11"/>
  <c r="L18" i="11"/>
  <c r="P17" i="11"/>
  <c r="S17" i="11" s="1"/>
  <c r="S16" i="11"/>
  <c r="P16" i="11"/>
  <c r="T15" i="11"/>
  <c r="P15" i="11"/>
  <c r="P14" i="11"/>
  <c r="P13" i="11"/>
  <c r="P18" i="11" s="1"/>
  <c r="N12" i="11"/>
  <c r="L12" i="11"/>
  <c r="L19" i="11" s="1"/>
  <c r="I12" i="11"/>
  <c r="I19" i="11" s="1"/>
  <c r="G12" i="11"/>
  <c r="G19" i="11" s="1"/>
  <c r="J42" i="11" s="1"/>
  <c r="J49" i="11" s="1"/>
  <c r="S11" i="11"/>
  <c r="P11" i="11"/>
  <c r="T10" i="11"/>
  <c r="P10" i="11"/>
  <c r="P9" i="11"/>
  <c r="P8" i="11"/>
  <c r="P7" i="11"/>
  <c r="R39" i="2"/>
  <c r="N13" i="2"/>
  <c r="I13" i="2"/>
  <c r="N32" i="2" l="1"/>
  <c r="I28" i="11"/>
  <c r="I35" i="11" s="1"/>
  <c r="G48" i="2"/>
  <c r="G42" i="14"/>
  <c r="R28" i="10"/>
  <c r="R35" i="10" s="1"/>
  <c r="S23" i="10"/>
  <c r="T23" i="10" s="1"/>
  <c r="T28" i="10" s="1"/>
  <c r="T35" i="10" s="1"/>
  <c r="N22" i="2"/>
  <c r="J12" i="10"/>
  <c r="J19" i="10" s="1"/>
  <c r="P18" i="13"/>
  <c r="P12" i="13"/>
  <c r="P19" i="13" s="1"/>
  <c r="G42" i="13"/>
  <c r="J28" i="10"/>
  <c r="J35" i="10" s="1"/>
  <c r="I28" i="10"/>
  <c r="L19" i="10"/>
  <c r="P18" i="10"/>
  <c r="S13" i="10"/>
  <c r="T13" i="10" s="1"/>
  <c r="T8" i="10"/>
  <c r="S8" i="10"/>
  <c r="S24" i="11"/>
  <c r="T24" i="11" s="1"/>
  <c r="S23" i="11"/>
  <c r="T23" i="11" s="1"/>
  <c r="J28" i="11"/>
  <c r="J35" i="11" s="1"/>
  <c r="S13" i="11"/>
  <c r="L13" i="2"/>
  <c r="J12" i="11"/>
  <c r="J19" i="11" s="1"/>
  <c r="P12" i="11"/>
  <c r="P19" i="11" s="1"/>
  <c r="G13" i="2"/>
  <c r="G42" i="11"/>
  <c r="T10" i="14"/>
  <c r="S10" i="14"/>
  <c r="T15" i="14"/>
  <c r="S15" i="14"/>
  <c r="T9" i="14"/>
  <c r="S9" i="14"/>
  <c r="T11" i="14"/>
  <c r="T13" i="14"/>
  <c r="I37" i="14"/>
  <c r="S13" i="14"/>
  <c r="S7" i="13"/>
  <c r="R12" i="13"/>
  <c r="T7" i="13"/>
  <c r="T8" i="13"/>
  <c r="S8" i="13"/>
  <c r="S14" i="13"/>
  <c r="T14" i="13" s="1"/>
  <c r="T9" i="13"/>
  <c r="S9" i="13"/>
  <c r="T11" i="13"/>
  <c r="S11" i="13"/>
  <c r="T10" i="13"/>
  <c r="S15" i="13"/>
  <c r="T9" i="10"/>
  <c r="S9" i="10"/>
  <c r="R18" i="10"/>
  <c r="R12" i="10"/>
  <c r="S7" i="10"/>
  <c r="T7" i="10" s="1"/>
  <c r="S14" i="10"/>
  <c r="T14" i="10" s="1"/>
  <c r="T10" i="10"/>
  <c r="S10" i="10"/>
  <c r="S15" i="10"/>
  <c r="T15" i="10" s="1"/>
  <c r="T11" i="10"/>
  <c r="J42" i="10"/>
  <c r="J49" i="10" s="1"/>
  <c r="P12" i="10"/>
  <c r="L20" i="2"/>
  <c r="N20" i="2"/>
  <c r="S7" i="11"/>
  <c r="T7" i="11" s="1"/>
  <c r="R12" i="11"/>
  <c r="T14" i="11"/>
  <c r="S14" i="11"/>
  <c r="S8" i="11"/>
  <c r="T8" i="11" s="1"/>
  <c r="S9" i="11"/>
  <c r="T9" i="11" s="1"/>
  <c r="S15" i="11"/>
  <c r="T11" i="11"/>
  <c r="S10" i="11"/>
  <c r="I37" i="11" l="1"/>
  <c r="I35" i="10"/>
  <c r="R19" i="10"/>
  <c r="R37" i="10" s="1"/>
  <c r="J42" i="14"/>
  <c r="I32" i="2"/>
  <c r="I37" i="10"/>
  <c r="P19" i="10"/>
  <c r="T28" i="11"/>
  <c r="T35" i="11" s="1"/>
  <c r="J32" i="2"/>
  <c r="T13" i="11"/>
  <c r="T18" i="11" s="1"/>
  <c r="R18" i="11"/>
  <c r="R19" i="11" s="1"/>
  <c r="R37" i="11" s="1"/>
  <c r="J13" i="2"/>
  <c r="P20" i="2"/>
  <c r="T14" i="14"/>
  <c r="S14" i="14"/>
  <c r="T18" i="14"/>
  <c r="R12" i="14"/>
  <c r="S7" i="14"/>
  <c r="T7" i="14" s="1"/>
  <c r="T12" i="14" s="1"/>
  <c r="T19" i="14" s="1"/>
  <c r="R18" i="14"/>
  <c r="T12" i="13"/>
  <c r="R18" i="13"/>
  <c r="S13" i="13"/>
  <c r="T13" i="13" s="1"/>
  <c r="T18" i="13" s="1"/>
  <c r="T12" i="10"/>
  <c r="T18" i="10"/>
  <c r="T12" i="11"/>
  <c r="N34" i="10" l="1"/>
  <c r="T37" i="14"/>
  <c r="J49" i="14"/>
  <c r="T19" i="10"/>
  <c r="T37" i="10" s="1"/>
  <c r="R20" i="2"/>
  <c r="R19" i="14"/>
  <c r="R19" i="13"/>
  <c r="R37" i="13" s="1"/>
  <c r="T19" i="13"/>
  <c r="T37" i="13" s="1"/>
  <c r="T19" i="11"/>
  <c r="T37" i="11" s="1"/>
  <c r="N18" i="2"/>
  <c r="I9" i="2"/>
  <c r="I30" i="2"/>
  <c r="T37" i="2"/>
  <c r="T36" i="2"/>
  <c r="T35" i="2"/>
  <c r="T30" i="2"/>
  <c r="T28" i="2"/>
  <c r="R37" i="2"/>
  <c r="R36" i="2"/>
  <c r="R35" i="2"/>
  <c r="R34" i="2"/>
  <c r="R28" i="2"/>
  <c r="R30" i="2"/>
  <c r="N37" i="2"/>
  <c r="N30" i="2"/>
  <c r="N29" i="2"/>
  <c r="N28" i="2"/>
  <c r="N27" i="2"/>
  <c r="J30" i="2"/>
  <c r="J28" i="2"/>
  <c r="I28" i="2"/>
  <c r="L18" i="2"/>
  <c r="L16" i="2"/>
  <c r="N9" i="2"/>
  <c r="N10" i="2"/>
  <c r="N11" i="2"/>
  <c r="I11" i="2"/>
  <c r="I10" i="2"/>
  <c r="I8" i="2"/>
  <c r="T45" i="2" l="1"/>
  <c r="N34" i="11"/>
  <c r="N39" i="2" s="1"/>
  <c r="N35" i="10"/>
  <c r="N37" i="10"/>
  <c r="N35" i="2"/>
  <c r="R37" i="14"/>
  <c r="N35" i="11" l="1"/>
  <c r="N37" i="11"/>
  <c r="N14" i="2"/>
  <c r="J48" i="2"/>
  <c r="N15" i="2"/>
  <c r="N26" i="2"/>
  <c r="N31" i="2" s="1"/>
  <c r="N43" i="2" s="1"/>
  <c r="N16" i="2"/>
  <c r="R32" i="2" l="1"/>
  <c r="P18" i="2"/>
  <c r="L17" i="2"/>
  <c r="N17" i="2"/>
  <c r="N19" i="2" s="1"/>
  <c r="T20" i="2"/>
  <c r="L14" i="2"/>
  <c r="P16" i="2"/>
  <c r="T39" i="2"/>
  <c r="R33" i="2"/>
  <c r="R38" i="2" s="1"/>
  <c r="T32" i="2" l="1"/>
  <c r="T33" i="2"/>
  <c r="P15" i="2"/>
  <c r="R41" i="2"/>
  <c r="R26" i="2"/>
  <c r="R14" i="2"/>
  <c r="T14" i="2"/>
  <c r="P14" i="2"/>
  <c r="R16" i="2"/>
  <c r="T16" i="2"/>
  <c r="P17" i="2" l="1"/>
  <c r="P19" i="2" s="1"/>
  <c r="T41" i="2"/>
  <c r="T26" i="2"/>
  <c r="P33" i="2" l="1"/>
  <c r="P34" i="2"/>
  <c r="R15" i="2"/>
  <c r="N8" i="2"/>
  <c r="L8" i="2"/>
  <c r="G8" i="2"/>
  <c r="G50" i="2"/>
  <c r="I26" i="2"/>
  <c r="I7" i="2"/>
  <c r="I12" i="2" s="1"/>
  <c r="I21" i="2" s="1"/>
  <c r="G7" i="2"/>
  <c r="L11" i="2"/>
  <c r="I29" i="2"/>
  <c r="R17" i="2"/>
  <c r="P13" i="2" l="1"/>
  <c r="R13" i="2"/>
  <c r="P22" i="2"/>
  <c r="N7" i="2"/>
  <c r="N12" i="2" s="1"/>
  <c r="N21" i="2" s="1"/>
  <c r="J11" i="2"/>
  <c r="G11" i="2"/>
  <c r="J29" i="2"/>
  <c r="G10" i="2"/>
  <c r="L10" i="2"/>
  <c r="J9" i="2"/>
  <c r="L9" i="2"/>
  <c r="G9" i="2"/>
  <c r="I27" i="2"/>
  <c r="I31" i="2" s="1"/>
  <c r="I40" i="2" s="1"/>
  <c r="I43" i="2" s="1"/>
  <c r="I45" i="2" s="1"/>
  <c r="J27" i="2"/>
  <c r="L15" i="2"/>
  <c r="L19" i="2" s="1"/>
  <c r="J26" i="2"/>
  <c r="L22" i="2"/>
  <c r="L7" i="2"/>
  <c r="P11" i="2"/>
  <c r="I41" i="2"/>
  <c r="T34" i="2"/>
  <c r="T38" i="2" s="1"/>
  <c r="T17" i="2"/>
  <c r="T8" i="2"/>
  <c r="T15" i="2"/>
  <c r="J50" i="2"/>
  <c r="P10" i="2"/>
  <c r="G22" i="2"/>
  <c r="R8" i="2"/>
  <c r="T29" i="2"/>
  <c r="J41" i="2" l="1"/>
  <c r="J45" i="2" s="1"/>
  <c r="G12" i="2"/>
  <c r="G21" i="2" s="1"/>
  <c r="L12" i="2"/>
  <c r="L21" i="2" s="1"/>
  <c r="R18" i="2"/>
  <c r="R19" i="2" s="1"/>
  <c r="R29" i="2"/>
  <c r="J10" i="2"/>
  <c r="P9" i="2"/>
  <c r="R27" i="2"/>
  <c r="R52" i="2" s="1"/>
  <c r="J31" i="2"/>
  <c r="J40" i="2" s="1"/>
  <c r="J43" i="2" s="1"/>
  <c r="N34" i="2"/>
  <c r="P8" i="2"/>
  <c r="J8" i="2"/>
  <c r="N41" i="2"/>
  <c r="N33" i="2"/>
  <c r="J22" i="2"/>
  <c r="J7" i="2"/>
  <c r="P7" i="2"/>
  <c r="N36" i="2"/>
  <c r="T13" i="2"/>
  <c r="R22" i="2"/>
  <c r="R11" i="2"/>
  <c r="T11" i="2"/>
  <c r="T10" i="2"/>
  <c r="R10" i="2"/>
  <c r="J56" i="2" l="1"/>
  <c r="I58" i="2"/>
  <c r="K51" i="2"/>
  <c r="T22" i="2"/>
  <c r="J12" i="2"/>
  <c r="J21" i="2" s="1"/>
  <c r="P12" i="2"/>
  <c r="P21" i="2" s="1"/>
  <c r="R31" i="2"/>
  <c r="R40" i="2" s="1"/>
  <c r="R48" i="2" s="1"/>
  <c r="T18" i="2"/>
  <c r="T19" i="2" s="1"/>
  <c r="N38" i="2"/>
  <c r="N48" i="2" s="1"/>
  <c r="T9" i="2"/>
  <c r="R9" i="2"/>
  <c r="T27" i="2"/>
  <c r="T31" i="2" s="1"/>
  <c r="T40" i="2" s="1"/>
  <c r="R7" i="2"/>
  <c r="N45" i="2"/>
  <c r="N40" i="2" l="1"/>
  <c r="T7" i="2"/>
  <c r="T12" i="2" s="1"/>
  <c r="T21" i="2" s="1"/>
  <c r="R12" i="2"/>
  <c r="J58" i="2"/>
  <c r="R45" i="2"/>
  <c r="T43" i="2" l="1"/>
  <c r="R21" i="2"/>
  <c r="R43" i="2" s="1"/>
  <c r="N34" i="17"/>
  <c r="N28" i="17"/>
  <c r="N37" i="17" s="1"/>
  <c r="N35" i="17" l="1"/>
  <c r="R28" i="17"/>
  <c r="R35" i="17" s="1"/>
  <c r="R37" i="17" s="1"/>
  <c r="S23" i="17"/>
  <c r="T23" i="17" s="1"/>
  <c r="T28" i="17" s="1"/>
  <c r="T35" i="17" s="1"/>
  <c r="T37" i="17" s="1"/>
</calcChain>
</file>

<file path=xl/sharedStrings.xml><?xml version="1.0" encoding="utf-8"?>
<sst xmlns="http://schemas.openxmlformats.org/spreadsheetml/2006/main" count="985" uniqueCount="162">
  <si>
    <t>現状</t>
    <rPh sb="0" eb="2">
      <t>ゲンジョウ</t>
    </rPh>
    <phoneticPr fontId="2"/>
  </si>
  <si>
    <t>導入後</t>
    <rPh sb="0" eb="3">
      <t>ドウニュウゴ</t>
    </rPh>
    <phoneticPr fontId="2"/>
  </si>
  <si>
    <t>年間稼働時間
(h)</t>
    <rPh sb="0" eb="6">
      <t>ネンカンカドウジカン</t>
    </rPh>
    <phoneticPr fontId="2"/>
  </si>
  <si>
    <t>法定耐用年数でのCO2削減量ｔ</t>
    <rPh sb="0" eb="2">
      <t>ホウテイ</t>
    </rPh>
    <rPh sb="2" eb="4">
      <t>タイヨウ</t>
    </rPh>
    <rPh sb="4" eb="6">
      <t>ネンスウ</t>
    </rPh>
    <rPh sb="11" eb="13">
      <t>サクゲン</t>
    </rPh>
    <rPh sb="13" eb="14">
      <t>リョウ</t>
    </rPh>
    <phoneticPr fontId="2"/>
  </si>
  <si>
    <t>機器名称</t>
    <rPh sb="0" eb="4">
      <t>キキメイショウ</t>
    </rPh>
    <phoneticPr fontId="2"/>
  </si>
  <si>
    <t>電力</t>
    <rPh sb="0" eb="2">
      <t>デンリョク</t>
    </rPh>
    <phoneticPr fontId="2"/>
  </si>
  <si>
    <t>台数</t>
    <rPh sb="0" eb="2">
      <t>ダイスウ</t>
    </rPh>
    <phoneticPr fontId="2"/>
  </si>
  <si>
    <t>燃料種</t>
    <rPh sb="0" eb="2">
      <t>ネンリョウ</t>
    </rPh>
    <rPh sb="2" eb="3">
      <t>シュ</t>
    </rPh>
    <phoneticPr fontId="2"/>
  </si>
  <si>
    <t>年間CO2削減量（ｔ-CO2）</t>
    <rPh sb="0" eb="2">
      <t>ネンカン</t>
    </rPh>
    <rPh sb="5" eb="8">
      <t>サクゲンリョウ</t>
    </rPh>
    <phoneticPr fontId="2"/>
  </si>
  <si>
    <t>既存設備</t>
    <rPh sb="0" eb="2">
      <t>キゾン</t>
    </rPh>
    <rPh sb="2" eb="4">
      <t>セツビ</t>
    </rPh>
    <phoneticPr fontId="2"/>
  </si>
  <si>
    <t>ボイラー</t>
    <phoneticPr fontId="2"/>
  </si>
  <si>
    <t>用途</t>
    <rPh sb="0" eb="2">
      <t>ヨウト</t>
    </rPh>
    <phoneticPr fontId="2"/>
  </si>
  <si>
    <t>発熱量
(MJ)</t>
    <rPh sb="0" eb="2">
      <t>ハツネツ</t>
    </rPh>
    <rPh sb="2" eb="3">
      <t>リョウ</t>
    </rPh>
    <phoneticPr fontId="2"/>
  </si>
  <si>
    <t>発熱量
（MJ）</t>
    <rPh sb="0" eb="2">
      <t>ハツネツ</t>
    </rPh>
    <rPh sb="2" eb="3">
      <t>リョウ</t>
    </rPh>
    <phoneticPr fontId="2"/>
  </si>
  <si>
    <t>単位
/年</t>
    <rPh sb="0" eb="2">
      <t>タンイ</t>
    </rPh>
    <rPh sb="3" eb="5">
      <t>･ネン</t>
    </rPh>
    <phoneticPr fontId="2"/>
  </si>
  <si>
    <t>熱</t>
    <rPh sb="0" eb="1">
      <t>ネツ</t>
    </rPh>
    <phoneticPr fontId="2"/>
  </si>
  <si>
    <t>新規
導入設備</t>
    <rPh sb="0" eb="2">
      <t>シンキ</t>
    </rPh>
    <rPh sb="3" eb="5">
      <t>ドウニュウ</t>
    </rPh>
    <rPh sb="5" eb="7">
      <t>セツビ</t>
    </rPh>
    <phoneticPr fontId="2"/>
  </si>
  <si>
    <t>ー</t>
    <phoneticPr fontId="2"/>
  </si>
  <si>
    <t>耐用
年数</t>
    <rPh sb="0" eb="2">
      <t>タイヨウ</t>
    </rPh>
    <rPh sb="3" eb="5">
      <t>ネンスウ</t>
    </rPh>
    <phoneticPr fontId="2"/>
  </si>
  <si>
    <t>都市ガス</t>
    <rPh sb="0" eb="2">
      <t>トシ</t>
    </rPh>
    <phoneticPr fontId="2"/>
  </si>
  <si>
    <t>計 (A）</t>
    <rPh sb="0" eb="1">
      <t>ケイ</t>
    </rPh>
    <phoneticPr fontId="2"/>
  </si>
  <si>
    <t>計(B)</t>
    <rPh sb="0" eb="1">
      <t>ケイ</t>
    </rPh>
    <phoneticPr fontId="2"/>
  </si>
  <si>
    <t>導入前後発熱量</t>
    <rPh sb="0" eb="4">
      <t>ドウニュウゼンゴ</t>
    </rPh>
    <rPh sb="4" eb="7">
      <t>ハツネツリョウ</t>
    </rPh>
    <phoneticPr fontId="2"/>
  </si>
  <si>
    <t>年間
燃料使用量</t>
    <rPh sb="0" eb="2">
      <t>ネンカン</t>
    </rPh>
    <rPh sb="3" eb="5">
      <t>ネンリョウ</t>
    </rPh>
    <rPh sb="5" eb="8">
      <t>シヨウリョウ</t>
    </rPh>
    <phoneticPr fontId="2"/>
  </si>
  <si>
    <t>単位</t>
    <rPh sb="0" eb="2">
      <t>タンイ</t>
    </rPh>
    <phoneticPr fontId="2"/>
  </si>
  <si>
    <t>年間使用量
（kWh/年）</t>
    <rPh sb="0" eb="2">
      <t>ネンカン</t>
    </rPh>
    <rPh sb="2" eb="5">
      <t>シヨウリョウ</t>
    </rPh>
    <rPh sb="11" eb="12">
      <t>ネン</t>
    </rPh>
    <phoneticPr fontId="2"/>
  </si>
  <si>
    <t>発電量
(kWh）</t>
    <rPh sb="0" eb="3">
      <t>ハツデンリョウ</t>
    </rPh>
    <phoneticPr fontId="2"/>
  </si>
  <si>
    <t>年間使用量
(kＷh/年）</t>
    <rPh sb="0" eb="2">
      <t>ネンカン</t>
    </rPh>
    <rPh sb="2" eb="5">
      <t>シヨウリョウ</t>
    </rPh>
    <rPh sb="11" eb="12">
      <t>ネン</t>
    </rPh>
    <phoneticPr fontId="2"/>
  </si>
  <si>
    <t>発電量
（kWh)</t>
    <rPh sb="0" eb="3">
      <t>ハツデンリョウ</t>
    </rPh>
    <phoneticPr fontId="2"/>
  </si>
  <si>
    <t>kWh</t>
    <phoneticPr fontId="2"/>
  </si>
  <si>
    <t>燃料</t>
    <rPh sb="0" eb="2">
      <t>ネンリョウ</t>
    </rPh>
    <phoneticPr fontId="2"/>
  </si>
  <si>
    <t>燃料種</t>
    <rPh sb="0" eb="3">
      <t>ネンリョウシュ</t>
    </rPh>
    <phoneticPr fontId="2"/>
  </si>
  <si>
    <t>CO2排出量ｔ</t>
    <rPh sb="3" eb="6">
      <t>ハイシュツリョウ</t>
    </rPh>
    <phoneticPr fontId="2"/>
  </si>
  <si>
    <t>年間発熱量MJ</t>
    <rPh sb="0" eb="5">
      <t>ネンカンハツネツリョウ</t>
    </rPh>
    <phoneticPr fontId="2"/>
  </si>
  <si>
    <t>項目</t>
    <rPh sb="0" eb="2">
      <t>コウモク</t>
    </rPh>
    <phoneticPr fontId="2"/>
  </si>
  <si>
    <t>導入前の事業所全体での使用量・排出量</t>
    <rPh sb="0" eb="3">
      <t>ドウニュウマエ</t>
    </rPh>
    <phoneticPr fontId="2"/>
  </si>
  <si>
    <t>－</t>
    <phoneticPr fontId="2"/>
  </si>
  <si>
    <t>削減量・増加量
（kWh/年）</t>
    <rPh sb="0" eb="3">
      <t>サクゲンリョウ</t>
    </rPh>
    <rPh sb="4" eb="7">
      <t>ゾウカリョウ</t>
    </rPh>
    <rPh sb="13" eb="14">
      <t>ネン</t>
    </rPh>
    <phoneticPr fontId="2"/>
  </si>
  <si>
    <t>燃料
削減量・増加量</t>
    <rPh sb="0" eb="2">
      <t>ネンリョウ</t>
    </rPh>
    <rPh sb="3" eb="6">
      <t>サクゲンリョウ</t>
    </rPh>
    <rPh sb="7" eb="10">
      <t>ゾウカリョウ</t>
    </rPh>
    <phoneticPr fontId="2"/>
  </si>
  <si>
    <t>※発電量、発熱量、燃料使用量についてはその根拠資料を添付のこと</t>
    <rPh sb="1" eb="3">
      <t>ハツデン</t>
    </rPh>
    <rPh sb="3" eb="4">
      <t>リョウ</t>
    </rPh>
    <rPh sb="5" eb="7">
      <t>ハツネツ</t>
    </rPh>
    <rPh sb="7" eb="8">
      <t>リョウ</t>
    </rPh>
    <rPh sb="9" eb="14">
      <t>ネンリョウシヨウリョウ</t>
    </rPh>
    <rPh sb="21" eb="25">
      <t>コンキョシリョウ</t>
    </rPh>
    <rPh sb="26" eb="28">
      <t>テンプ</t>
    </rPh>
    <phoneticPr fontId="2"/>
  </si>
  <si>
    <t>エネルギー起源</t>
  </si>
  <si>
    <t>合計</t>
  </si>
  <si>
    <t>計 (C)</t>
    <rPh sb="0" eb="1">
      <t>ケイ</t>
    </rPh>
    <phoneticPr fontId="2"/>
  </si>
  <si>
    <t>計（D）</t>
    <rPh sb="0" eb="1">
      <t>ケイ</t>
    </rPh>
    <phoneticPr fontId="2"/>
  </si>
  <si>
    <t>MJ</t>
    <phoneticPr fontId="2"/>
  </si>
  <si>
    <t>非エネルギー起源</t>
    <phoneticPr fontId="2"/>
  </si>
  <si>
    <t>B-8　施設での発電・発熱量とCO2排出量・削減量算出表（施設3）</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</si>
  <si>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導入前の発熱量</t>
    <rPh sb="0" eb="3">
      <t>ドウニュウマエ</t>
    </rPh>
    <rPh sb="4" eb="6">
      <t>ハツネツ</t>
    </rPh>
    <rPh sb="6" eb="7">
      <t>リョウ</t>
    </rPh>
    <phoneticPr fontId="2"/>
  </si>
  <si>
    <t>導入後の発熱量</t>
    <rPh sb="0" eb="3">
      <t>ドウニュウゴ</t>
    </rPh>
    <rPh sb="4" eb="7">
      <t>ハツネツリョウ</t>
    </rPh>
    <phoneticPr fontId="2"/>
  </si>
  <si>
    <t>法定耐用年数削減量</t>
    <rPh sb="0" eb="2">
      <t>ホウテイ</t>
    </rPh>
    <rPh sb="2" eb="4">
      <t>タイヨウ</t>
    </rPh>
    <rPh sb="4" eb="6">
      <t>ネンスウ</t>
    </rPh>
    <rPh sb="6" eb="8">
      <t>サクゲン</t>
    </rPh>
    <rPh sb="8" eb="9">
      <t>リョウ</t>
    </rPh>
    <phoneticPr fontId="2"/>
  </si>
  <si>
    <t>総発熱量</t>
    <rPh sb="0" eb="4">
      <t>ソウハツネツリョウ</t>
    </rPh>
    <phoneticPr fontId="2"/>
  </si>
  <si>
    <t>総排出量</t>
    <rPh sb="0" eb="4">
      <t>ソウハイシュツリョウ</t>
    </rPh>
    <phoneticPr fontId="2"/>
  </si>
  <si>
    <t>導入前の発熱量</t>
    <rPh sb="0" eb="3">
      <t>ドウニュウマエ</t>
    </rPh>
    <rPh sb="4" eb="7">
      <t>ハツネツリョウ</t>
    </rPh>
    <phoneticPr fontId="2"/>
  </si>
  <si>
    <t>CO2削減量</t>
    <rPh sb="3" eb="6">
      <t>サクゲンリョウ</t>
    </rPh>
    <phoneticPr fontId="2"/>
  </si>
  <si>
    <t>CO2排出量（ｔ）</t>
    <phoneticPr fontId="2"/>
  </si>
  <si>
    <t>電力由来以外のCO2排出量</t>
    <rPh sb="0" eb="6">
      <t>デンリョクユライイガイ</t>
    </rPh>
    <rPh sb="10" eb="13">
      <t>ハイシュツリョウ</t>
    </rPh>
    <phoneticPr fontId="2"/>
  </si>
  <si>
    <t>事業名</t>
    <rPh sb="0" eb="3">
      <t>ジギョウメイ</t>
    </rPh>
    <phoneticPr fontId="2"/>
  </si>
  <si>
    <t>施設名</t>
    <rPh sb="0" eb="2">
      <t>シセツ</t>
    </rPh>
    <rPh sb="2" eb="3">
      <t>メイ</t>
    </rPh>
    <phoneticPr fontId="2"/>
  </si>
  <si>
    <t>新規設備</t>
    <rPh sb="0" eb="2">
      <t>シンキ</t>
    </rPh>
    <rPh sb="2" eb="4">
      <t>セツビ</t>
    </rPh>
    <phoneticPr fontId="2"/>
  </si>
  <si>
    <r>
      <t>B-8　施設での発電・発熱量とCO2排出量・削減量</t>
    </r>
    <r>
      <rPr>
        <b/>
        <sz val="20"/>
        <color rgb="FFFF0000"/>
        <rFont val="游ゴシック"/>
        <family val="3"/>
        <charset val="128"/>
        <scheme val="minor"/>
      </rPr>
      <t>算出集計表</t>
    </r>
    <rPh sb="4" eb="6">
      <t>シセツ</t>
    </rPh>
    <rPh sb="8" eb="10">
      <t>ハツデン</t>
    </rPh>
    <rPh sb="11" eb="14">
      <t>ハツネツリョウ</t>
    </rPh>
    <rPh sb="18" eb="20">
      <t>ハイシュツ</t>
    </rPh>
    <rPh sb="20" eb="21">
      <t>リョウ</t>
    </rPh>
    <rPh sb="22" eb="24">
      <t>サクゲン</t>
    </rPh>
    <rPh sb="24" eb="25">
      <t>リョウ</t>
    </rPh>
    <rPh sb="25" eb="27">
      <t>サンシュツ</t>
    </rPh>
    <rPh sb="27" eb="29">
      <t>シュウケイ</t>
    </rPh>
    <rPh sb="29" eb="30">
      <t>ヒョウ</t>
    </rPh>
    <phoneticPr fontId="2"/>
  </si>
  <si>
    <t>検算合計</t>
    <rPh sb="0" eb="4">
      <t>ケンザンゴウケイ</t>
    </rPh>
    <phoneticPr fontId="2"/>
  </si>
  <si>
    <t>熱検算合計</t>
    <rPh sb="0" eb="1">
      <t>ネツ</t>
    </rPh>
    <rPh sb="1" eb="5">
      <t>ケンザンゴウケイ</t>
    </rPh>
    <phoneticPr fontId="2"/>
  </si>
  <si>
    <t>施設名</t>
    <rPh sb="0" eb="3">
      <t>シセツメイ</t>
    </rPh>
    <phoneticPr fontId="2"/>
  </si>
  <si>
    <t>エネルギー
起源</t>
    <phoneticPr fontId="2"/>
  </si>
  <si>
    <t>非エネルギー
起源</t>
    <phoneticPr fontId="2"/>
  </si>
  <si>
    <t>ここの数値は検算に使用する</t>
    <phoneticPr fontId="2"/>
  </si>
  <si>
    <t>新規電力串刺し合計</t>
    <rPh sb="0" eb="2">
      <t>シンキ</t>
    </rPh>
    <rPh sb="2" eb="4">
      <t>デンリョク</t>
    </rPh>
    <rPh sb="4" eb="6">
      <t>クシザ</t>
    </rPh>
    <rPh sb="7" eb="9">
      <t>ゴウケイ</t>
    </rPh>
    <phoneticPr fontId="2"/>
  </si>
  <si>
    <t>既存電力串刺し合計</t>
    <rPh sb="0" eb="4">
      <t>キゾンデンリョク</t>
    </rPh>
    <rPh sb="4" eb="6">
      <t>クシザ</t>
    </rPh>
    <rPh sb="7" eb="9">
      <t>ゴウケイ</t>
    </rPh>
    <phoneticPr fontId="2"/>
  </si>
  <si>
    <t>各施設合計</t>
    <rPh sb="0" eb="3">
      <t>カクシセツ</t>
    </rPh>
    <rPh sb="3" eb="5">
      <t>ゴウケイ</t>
    </rPh>
    <phoneticPr fontId="2"/>
  </si>
  <si>
    <t>各施設合計</t>
    <rPh sb="0" eb="1">
      <t>カク</t>
    </rPh>
    <rPh sb="1" eb="3">
      <t>シセツ</t>
    </rPh>
    <rPh sb="3" eb="5">
      <t>ゴウケイ</t>
    </rPh>
    <phoneticPr fontId="2"/>
  </si>
  <si>
    <t>既設熱串刺し計 (C)</t>
    <rPh sb="0" eb="2">
      <t>キセツ</t>
    </rPh>
    <rPh sb="2" eb="3">
      <t>ネツ</t>
    </rPh>
    <rPh sb="3" eb="5">
      <t>クシザ</t>
    </rPh>
    <rPh sb="6" eb="7">
      <t>ケイ</t>
    </rPh>
    <phoneticPr fontId="2"/>
  </si>
  <si>
    <t>新設熱串刺し計（D）</t>
    <rPh sb="0" eb="2">
      <t>シンセツ</t>
    </rPh>
    <rPh sb="2" eb="3">
      <t>ネツ</t>
    </rPh>
    <rPh sb="3" eb="5">
      <t>クシザ</t>
    </rPh>
    <rPh sb="6" eb="7">
      <t>ケイ</t>
    </rPh>
    <phoneticPr fontId="2"/>
  </si>
  <si>
    <t>※集計表で串刺し集計しますので、行の追加削除はしないでください</t>
    <rPh sb="1" eb="4">
      <t>シュウケイヒョウ</t>
    </rPh>
    <rPh sb="5" eb="6">
      <t>クシ</t>
    </rPh>
    <rPh sb="6" eb="10">
      <t>ザシシュウケイ</t>
    </rPh>
    <rPh sb="16" eb="17">
      <t>ギョウ</t>
    </rPh>
    <rPh sb="18" eb="22">
      <t>ツイカサクジョ</t>
    </rPh>
    <phoneticPr fontId="2"/>
  </si>
  <si>
    <t>A重油</t>
    <rPh sb="1" eb="3">
      <t>ジュウユ</t>
    </rPh>
    <phoneticPr fontId="2"/>
  </si>
  <si>
    <t>LNG</t>
    <phoneticPr fontId="2"/>
  </si>
  <si>
    <t>灯油</t>
    <rPh sb="0" eb="2">
      <t>トウユ</t>
    </rPh>
    <phoneticPr fontId="2"/>
  </si>
  <si>
    <t>年間使用量</t>
    <rPh sb="0" eb="2">
      <t>ネンカン</t>
    </rPh>
    <rPh sb="2" eb="5">
      <t>シヨウリョウ</t>
    </rPh>
    <phoneticPr fontId="2"/>
  </si>
  <si>
    <t>B-8　施設での発電・発熱量とCO2排出量・削減量算出表（施設5）</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</si>
  <si>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施設での発電・発熱量とCO2排出量・削減量算出表（施設4）</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</si>
  <si>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施設での発電・発熱量とCO2排出量・削減量算出表（施設2）</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</si>
  <si>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B-8　施設での発電・発熱量とCO2排出量・削減量算出表（施設1）</t>
    <rPh sb="4" eb="6">
      <t>シセツ</t>
    </rPh>
    <rPh sb="8" eb="10">
      <t>ハツデン</t>
    </rPh>
    <rPh sb="11" eb="14">
      <t>ハツネツリョウ</t>
    </rPh>
    <rPh sb="18" eb="20">
      <t>ハイシュツ</t>
    </rPh>
    <rPh sb="20" eb="21">
      <t>リョウ</t>
    </rPh>
    <rPh sb="22" eb="24">
      <t>サクゲン</t>
    </rPh>
    <rPh sb="24" eb="25">
      <t>リョウ</t>
    </rPh>
    <rPh sb="25" eb="28">
      <t>サンシュツヒョウ</t>
    </rPh>
    <rPh sb="29" eb="31">
      <t>シセツ</t>
    </rPh>
    <phoneticPr fontId="2"/>
  </si>
  <si>
    <t>電力総合計（串）</t>
    <rPh sb="0" eb="2">
      <t>デンリョク</t>
    </rPh>
    <rPh sb="2" eb="3">
      <t>ソウ</t>
    </rPh>
    <rPh sb="3" eb="5">
      <t>ゴウケイ</t>
    </rPh>
    <rPh sb="6" eb="7">
      <t>クシ</t>
    </rPh>
    <phoneticPr fontId="2"/>
  </si>
  <si>
    <t>ー</t>
  </si>
  <si>
    <t>―</t>
  </si>
  <si>
    <t>―</t>
    <phoneticPr fontId="2"/>
  </si>
  <si>
    <t>l</t>
    <phoneticPr fontId="2"/>
  </si>
  <si>
    <t>燃料削減量・増加量</t>
    <rPh sb="0" eb="2">
      <t>ネンリョウ</t>
    </rPh>
    <rPh sb="2" eb="5">
      <t>サクゲンリョウ</t>
    </rPh>
    <rPh sb="6" eb="9">
      <t>ゾウカリョウ</t>
    </rPh>
    <phoneticPr fontId="2"/>
  </si>
  <si>
    <t>※年間使用量、発電量、発熱量、燃料使用量についてはその根拠資料をB-9に添付のこと</t>
    <rPh sb="1" eb="6">
      <t>ネンカンシヨウリョウ</t>
    </rPh>
    <rPh sb="7" eb="9">
      <t>ハツデン</t>
    </rPh>
    <rPh sb="9" eb="10">
      <t>リョウ</t>
    </rPh>
    <rPh sb="11" eb="13">
      <t>ハツネツ</t>
    </rPh>
    <rPh sb="13" eb="14">
      <t>リョウ</t>
    </rPh>
    <rPh sb="15" eb="20">
      <t>ネンリョウシヨウリョウ</t>
    </rPh>
    <rPh sb="27" eb="31">
      <t>コンキョシリョウ</t>
    </rPh>
    <rPh sb="36" eb="38">
      <t>テンプ</t>
    </rPh>
    <phoneticPr fontId="2"/>
  </si>
  <si>
    <t>この色の範囲（セル）は入力可能です。
事業名、燃料名、単位、係数等を
記入してください</t>
    <rPh sb="2" eb="3">
      <t>イロ</t>
    </rPh>
    <rPh sb="4" eb="6">
      <t>ハンイ</t>
    </rPh>
    <rPh sb="11" eb="15">
      <t>ニュウリョクカノウ</t>
    </rPh>
    <rPh sb="19" eb="22">
      <t>ジギョウメイ</t>
    </rPh>
    <rPh sb="23" eb="25">
      <t>ネンリョウ</t>
    </rPh>
    <rPh sb="25" eb="26">
      <t>メイ</t>
    </rPh>
    <rPh sb="27" eb="29">
      <t>タンイ</t>
    </rPh>
    <rPh sb="30" eb="32">
      <t>ケイスウ</t>
    </rPh>
    <rPh sb="32" eb="33">
      <t>トウ</t>
    </rPh>
    <rPh sb="35" eb="37">
      <t>キニュウ</t>
    </rPh>
    <phoneticPr fontId="2"/>
  </si>
  <si>
    <r>
      <rPr>
        <b/>
        <sz val="9"/>
        <color theme="4" tint="-0.249977111117893"/>
        <rFont val="游ゴシック"/>
        <family val="3"/>
        <charset val="128"/>
        <scheme val="minor"/>
      </rPr>
      <t>※行の追加削除厳禁</t>
    </r>
    <r>
      <rPr>
        <sz val="9"/>
        <color theme="1"/>
        <rFont val="游ゴシック"/>
        <family val="3"/>
        <charset val="128"/>
        <scheme val="minor"/>
      </rPr>
      <t xml:space="preserve"> 　</t>
    </r>
    <r>
      <rPr>
        <b/>
        <sz val="9"/>
        <color rgb="FFFF0000"/>
        <rFont val="游ゴシック"/>
        <family val="3"/>
        <charset val="128"/>
        <scheme val="minor"/>
      </rPr>
      <t>施設①に使用する燃料種を全て記載してください　②以降に反映されます</t>
    </r>
    <r>
      <rPr>
        <sz val="9"/>
        <color theme="1"/>
        <rFont val="游ゴシック"/>
        <family val="3"/>
        <charset val="128"/>
        <scheme val="minor"/>
      </rPr>
      <t xml:space="preserve">
※発電量、発熱量、燃料使用量についてはその根拠資料を添付のこと
※記入方法については、記入例を参照の事。</t>
    </r>
    <rPh sb="1" eb="2">
      <t>ギョウ</t>
    </rPh>
    <rPh sb="3" eb="5">
      <t>ツイカ</t>
    </rPh>
    <rPh sb="5" eb="7">
      <t>サクジョ</t>
    </rPh>
    <rPh sb="7" eb="9">
      <t>ゲンキン</t>
    </rPh>
    <rPh sb="11" eb="13">
      <t>シセツ</t>
    </rPh>
    <rPh sb="15" eb="17">
      <t>シヨウ</t>
    </rPh>
    <rPh sb="19" eb="21">
      <t>ネンリョウ</t>
    </rPh>
    <rPh sb="21" eb="22">
      <t>シュ</t>
    </rPh>
    <rPh sb="23" eb="24">
      <t>スベ</t>
    </rPh>
    <rPh sb="25" eb="27">
      <t>キサイ</t>
    </rPh>
    <rPh sb="35" eb="37">
      <t>イコウ</t>
    </rPh>
    <rPh sb="38" eb="40">
      <t>ハンエイ</t>
    </rPh>
    <phoneticPr fontId="2"/>
  </si>
  <si>
    <t xml:space="preserve">年間使用量 </t>
    <rPh sb="0" eb="2">
      <t>ネンカン</t>
    </rPh>
    <rPh sb="2" eb="5">
      <t>シヨウリョウ</t>
    </rPh>
    <phoneticPr fontId="2"/>
  </si>
  <si>
    <t>余剰</t>
    <rPh sb="0" eb="2">
      <t>ヨジョウ</t>
    </rPh>
    <phoneticPr fontId="2"/>
  </si>
  <si>
    <t>電力・熱総合計</t>
    <rPh sb="0" eb="2">
      <t>デンリョク</t>
    </rPh>
    <rPh sb="3" eb="4">
      <t>ネツ</t>
    </rPh>
    <rPh sb="4" eb="5">
      <t>ソウ</t>
    </rPh>
    <rPh sb="5" eb="7">
      <t>ゴウケイ</t>
    </rPh>
    <phoneticPr fontId="2"/>
  </si>
  <si>
    <t>熱総合計（全施設串刺）</t>
    <rPh sb="0" eb="1">
      <t>ネツ</t>
    </rPh>
    <rPh sb="1" eb="4">
      <t>ソウゴウケイ</t>
    </rPh>
    <rPh sb="5" eb="6">
      <t>ゼン</t>
    </rPh>
    <rPh sb="6" eb="8">
      <t>シセツ</t>
    </rPh>
    <rPh sb="8" eb="9">
      <t>クシ</t>
    </rPh>
    <rPh sb="9" eb="10">
      <t>ザ</t>
    </rPh>
    <phoneticPr fontId="2"/>
  </si>
  <si>
    <t>単位発熱量とCO2排出係数</t>
    <rPh sb="0" eb="5">
      <t>タンイハツネツリョウ</t>
    </rPh>
    <rPh sb="9" eb="13">
      <t>ハイシュツケイスウ</t>
    </rPh>
    <phoneticPr fontId="2"/>
  </si>
  <si>
    <t>発熱量
(MJ)</t>
    <rPh sb="0" eb="3">
      <t>ハツネツリョウ</t>
    </rPh>
    <phoneticPr fontId="2"/>
  </si>
  <si>
    <t>CO2排出係数</t>
    <rPh sb="3" eb="5">
      <t>ハイシュツ</t>
    </rPh>
    <rPh sb="5" eb="7">
      <t>ケイスウ</t>
    </rPh>
    <phoneticPr fontId="2"/>
  </si>
  <si>
    <t>発熱量当たり
kg-CO2/MJ</t>
    <rPh sb="0" eb="4">
      <t>ハツネツリョウア</t>
    </rPh>
    <phoneticPr fontId="2"/>
  </si>
  <si>
    <t>排出係数
C-kg/MJ</t>
    <rPh sb="0" eb="4">
      <t>ハイシュツケイスウ</t>
    </rPh>
    <phoneticPr fontId="2"/>
  </si>
  <si>
    <t>L</t>
    <phoneticPr fontId="2"/>
  </si>
  <si>
    <t>軽油</t>
    <rPh sb="0" eb="2">
      <t>ケイユ</t>
    </rPh>
    <phoneticPr fontId="2"/>
  </si>
  <si>
    <t>Ａ重油</t>
    <rPh sb="1" eb="3">
      <t>ジュウユ</t>
    </rPh>
    <phoneticPr fontId="2"/>
  </si>
  <si>
    <t>B,C重油</t>
    <rPh sb="3" eb="5">
      <t>ジュウユ</t>
    </rPh>
    <phoneticPr fontId="2"/>
  </si>
  <si>
    <t>LPG</t>
    <phoneticPr fontId="2"/>
  </si>
  <si>
    <t>Kg</t>
    <phoneticPr fontId="2"/>
  </si>
  <si>
    <t>Nm3</t>
    <phoneticPr fontId="2"/>
  </si>
  <si>
    <t>天然ガス
LNG以外</t>
    <rPh sb="0" eb="2">
      <t>テンネン</t>
    </rPh>
    <rPh sb="8" eb="10">
      <t>イガイ</t>
    </rPh>
    <phoneticPr fontId="2"/>
  </si>
  <si>
    <t>ガソリン</t>
    <phoneticPr fontId="2"/>
  </si>
  <si>
    <r>
      <t>Nm</t>
    </r>
    <r>
      <rPr>
        <b/>
        <vertAlign val="superscript"/>
        <sz val="14"/>
        <color theme="1"/>
        <rFont val="游ゴシック"/>
        <family val="3"/>
        <charset val="128"/>
        <scheme val="minor"/>
      </rPr>
      <t>3</t>
    </r>
    <phoneticPr fontId="2"/>
  </si>
  <si>
    <t>(低位）40.6</t>
    <rPh sb="1" eb="3">
      <t>テイイ</t>
    </rPh>
    <phoneticPr fontId="2"/>
  </si>
  <si>
    <t>(高位) 46</t>
    <rPh sb="1" eb="3">
      <t>コウイ</t>
    </rPh>
    <phoneticPr fontId="2"/>
  </si>
  <si>
    <t>施設名称①</t>
    <rPh sb="0" eb="2">
      <t>シセツ</t>
    </rPh>
    <rPh sb="2" eb="4">
      <t>メイショウ</t>
    </rPh>
    <phoneticPr fontId="2"/>
  </si>
  <si>
    <t>施設名称②</t>
    <rPh sb="0" eb="5">
      <t>メイショウ2</t>
    </rPh>
    <phoneticPr fontId="2"/>
  </si>
  <si>
    <t>施設名称③</t>
    <rPh sb="2" eb="4">
      <t>メイショウ</t>
    </rPh>
    <phoneticPr fontId="2"/>
  </si>
  <si>
    <t>施設名称④</t>
    <rPh sb="2" eb="4">
      <t>メイショウ</t>
    </rPh>
    <phoneticPr fontId="2"/>
  </si>
  <si>
    <t>施設名称⑤</t>
    <rPh sb="2" eb="4">
      <t>メイショウ</t>
    </rPh>
    <phoneticPr fontId="2"/>
  </si>
  <si>
    <r>
      <t xml:space="preserve">9.97
</t>
    </r>
    <r>
      <rPr>
        <b/>
        <sz val="8"/>
        <color theme="1"/>
        <rFont val="游ゴシック"/>
        <family val="3"/>
        <charset val="128"/>
        <scheme val="minor"/>
      </rPr>
      <t>(省エネ法での消費電力
からの算定）</t>
    </r>
    <rPh sb="6" eb="7">
      <t>ショウ</t>
    </rPh>
    <rPh sb="9" eb="10">
      <t>ホウ</t>
    </rPh>
    <rPh sb="12" eb="16">
      <t>ショウヒデンリョク</t>
    </rPh>
    <rPh sb="20" eb="22">
      <t>サンテイ</t>
    </rPh>
    <phoneticPr fontId="2"/>
  </si>
  <si>
    <t>※</t>
    <phoneticPr fontId="2"/>
  </si>
  <si>
    <t>※0　入力欄を電力量（上段）と燃料使用量と発熱量（下段）に分けて入力します。</t>
    <rPh sb="3" eb="6">
      <t>ニュウリョクラン</t>
    </rPh>
    <rPh sb="7" eb="9">
      <t>デンリョク</t>
    </rPh>
    <rPh sb="9" eb="10">
      <t>リョウ</t>
    </rPh>
    <rPh sb="11" eb="13">
      <t>ジョウダン</t>
    </rPh>
    <rPh sb="15" eb="20">
      <t>ネンリョウシヨウリョウ</t>
    </rPh>
    <rPh sb="21" eb="23">
      <t>ハツネツ</t>
    </rPh>
    <rPh sb="23" eb="24">
      <t>リョウ</t>
    </rPh>
    <rPh sb="25" eb="27">
      <t>カダン</t>
    </rPh>
    <rPh sb="29" eb="30">
      <t>ワ</t>
    </rPh>
    <rPh sb="32" eb="34">
      <t>ニュウリョク</t>
    </rPh>
    <phoneticPr fontId="2"/>
  </si>
  <si>
    <t>熱導管</t>
    <rPh sb="0" eb="3">
      <t>ネツドウカン</t>
    </rPh>
    <phoneticPr fontId="2"/>
  </si>
  <si>
    <t>（熱融通モデル）</t>
    <rPh sb="1" eb="2">
      <t>ネツ</t>
    </rPh>
    <rPh sb="2" eb="4">
      <t>ユウヅウ</t>
    </rPh>
    <phoneticPr fontId="2"/>
  </si>
  <si>
    <t>（年間使用量の根拠資料を添付してください）</t>
    <rPh sb="1" eb="6">
      <t>ネンカンシヨウリョウ</t>
    </rPh>
    <rPh sb="7" eb="9">
      <t>コンキョ</t>
    </rPh>
    <rPh sb="9" eb="11">
      <t>シリョウ</t>
    </rPh>
    <rPh sb="12" eb="14">
      <t>テンプ</t>
    </rPh>
    <phoneticPr fontId="2"/>
  </si>
  <si>
    <t>施設名称②</t>
    <rPh sb="0" eb="2">
      <t>シセツ</t>
    </rPh>
    <rPh sb="2" eb="4">
      <t>メイショウ</t>
    </rPh>
    <phoneticPr fontId="2"/>
  </si>
  <si>
    <t>法定耐用
年数削減量</t>
    <rPh sb="0" eb="2">
      <t>ホウテイ</t>
    </rPh>
    <rPh sb="2" eb="4">
      <t>タイヨウ</t>
    </rPh>
    <rPh sb="5" eb="7">
      <t>ネンスウ</t>
    </rPh>
    <rPh sb="7" eb="9">
      <t>サクゲン</t>
    </rPh>
    <rPh sb="9" eb="10">
      <t>リョウ</t>
    </rPh>
    <phoneticPr fontId="2"/>
  </si>
  <si>
    <t>事業所全体
CO2削減量</t>
    <rPh sb="0" eb="3">
      <t>ジギョウショ</t>
    </rPh>
    <rPh sb="3" eb="5">
      <t>ゼンタイ</t>
    </rPh>
    <rPh sb="9" eb="12">
      <t>サクゲンリョウ</t>
    </rPh>
    <phoneticPr fontId="2"/>
  </si>
  <si>
    <t>耐用年数でのCO2削減量ｔ</t>
    <rPh sb="0" eb="2">
      <t>タイヨウ</t>
    </rPh>
    <rPh sb="2" eb="4">
      <t>ネンスウ</t>
    </rPh>
    <rPh sb="9" eb="11">
      <t>サクゲン</t>
    </rPh>
    <rPh sb="11" eb="12">
      <t>リョウ</t>
    </rPh>
    <phoneticPr fontId="2"/>
  </si>
  <si>
    <r>
      <t>※</t>
    </r>
    <r>
      <rPr>
        <sz val="11"/>
        <color rgb="FFFF0000"/>
        <rFont val="游ゴシック"/>
        <family val="3"/>
        <charset val="128"/>
        <scheme val="minor"/>
      </rPr>
      <t>(A),(C)</t>
    </r>
    <r>
      <rPr>
        <sz val="11"/>
        <color theme="1"/>
        <rFont val="游ゴシック"/>
        <family val="3"/>
        <charset val="128"/>
        <scheme val="minor"/>
      </rPr>
      <t>はB-1実施計画書＜6.現時点で想定される事業の効果＞欄に入力する数値</t>
    </r>
    <rPh sb="12" eb="17">
      <t>ジッシケイカクショ</t>
    </rPh>
    <rPh sb="20" eb="23">
      <t>ゲンジテン</t>
    </rPh>
    <rPh sb="24" eb="26">
      <t>ソウテイ</t>
    </rPh>
    <rPh sb="29" eb="31">
      <t>ジギョウ</t>
    </rPh>
    <rPh sb="32" eb="34">
      <t>コウカ</t>
    </rPh>
    <rPh sb="35" eb="36">
      <t>ラン</t>
    </rPh>
    <rPh sb="37" eb="39">
      <t>ニュウリョク</t>
    </rPh>
    <rPh sb="41" eb="43">
      <t>スウチ</t>
    </rPh>
    <phoneticPr fontId="2"/>
  </si>
  <si>
    <t>CO2総排出量</t>
    <rPh sb="3" eb="7">
      <t>ソウハイシュツリョウ</t>
    </rPh>
    <phoneticPr fontId="2"/>
  </si>
  <si>
    <t>※2　熱供給施設から供給される熱融通量をMJで記入してください。　</t>
    <rPh sb="3" eb="8">
      <t>ネツキョウキュウシセツ</t>
    </rPh>
    <rPh sb="10" eb="12">
      <t>キョウキュウ</t>
    </rPh>
    <rPh sb="15" eb="16">
      <t>ネツ</t>
    </rPh>
    <rPh sb="16" eb="18">
      <t>ユウヅウ</t>
    </rPh>
    <rPh sb="18" eb="19">
      <t>リョウ</t>
    </rPh>
    <rPh sb="23" eb="25">
      <t>キニュウ</t>
    </rPh>
    <phoneticPr fontId="2"/>
  </si>
  <si>
    <t>※1　新規導入する熱利用設備を記入する</t>
    <rPh sb="3" eb="7">
      <t>シンキドウニュウ</t>
    </rPh>
    <rPh sb="9" eb="12">
      <t>ネツリヨウ</t>
    </rPh>
    <rPh sb="12" eb="14">
      <t>セツビ</t>
    </rPh>
    <rPh sb="15" eb="17">
      <t>キニュウ</t>
    </rPh>
    <phoneticPr fontId="2"/>
  </si>
  <si>
    <t>熱融通元</t>
    <rPh sb="0" eb="3">
      <t>ネツユウヅウ</t>
    </rPh>
    <rPh sb="3" eb="4">
      <t>モト</t>
    </rPh>
    <phoneticPr fontId="2"/>
  </si>
  <si>
    <t>※3　導入設備の熱発生量のうち供給元施設での使用量を記載する</t>
    <rPh sb="3" eb="7">
      <t>ドウニュウセツビ</t>
    </rPh>
    <rPh sb="8" eb="9">
      <t>ネツ</t>
    </rPh>
    <rPh sb="9" eb="11">
      <t>ハッセイ</t>
    </rPh>
    <rPh sb="11" eb="12">
      <t>リョウ</t>
    </rPh>
    <rPh sb="15" eb="18">
      <t>キョウキュウモト</t>
    </rPh>
    <rPh sb="18" eb="20">
      <t>シセツ</t>
    </rPh>
    <rPh sb="22" eb="25">
      <t>シヨウリョウ</t>
    </rPh>
    <rPh sb="26" eb="28">
      <t>キサイ</t>
    </rPh>
    <phoneticPr fontId="2"/>
  </si>
  <si>
    <t>※4　供給元施設の熱利用設備の使用量、発熱量を記載する</t>
    <rPh sb="3" eb="5">
      <t>キョウキュウ</t>
    </rPh>
    <rPh sb="5" eb="6">
      <t>モト</t>
    </rPh>
    <rPh sb="6" eb="8">
      <t>シセツ</t>
    </rPh>
    <rPh sb="9" eb="10">
      <t>ネツ</t>
    </rPh>
    <rPh sb="10" eb="12">
      <t>リヨウ</t>
    </rPh>
    <rPh sb="12" eb="14">
      <t>セツビ</t>
    </rPh>
    <rPh sb="15" eb="18">
      <t>シヨウリョウ</t>
    </rPh>
    <rPh sb="19" eb="21">
      <t>ハツネツ</t>
    </rPh>
    <rPh sb="21" eb="22">
      <t>リョウ</t>
    </rPh>
    <rPh sb="23" eb="25">
      <t>キサイ</t>
    </rPh>
    <phoneticPr fontId="2"/>
  </si>
  <si>
    <t>※7　導入前、導入後の発熱量に差異の無い事。</t>
    <phoneticPr fontId="2"/>
  </si>
  <si>
    <t>※8　供給元施設全体の電力使用量、熱使用量を記入</t>
    <rPh sb="3" eb="8">
      <t>キョウキュウモトシセツ</t>
    </rPh>
    <rPh sb="8" eb="10">
      <t>ゼンタイ</t>
    </rPh>
    <rPh sb="11" eb="16">
      <t>デンリョクシヨウリョウ</t>
    </rPh>
    <rPh sb="17" eb="21">
      <t>ネツシヨウリョウ</t>
    </rPh>
    <rPh sb="22" eb="24">
      <t>キニュウ</t>
    </rPh>
    <phoneticPr fontId="2"/>
  </si>
  <si>
    <r>
      <t>※2　「熱融通供給元」と記載し、</t>
    </r>
    <r>
      <rPr>
        <b/>
        <sz val="10"/>
        <color rgb="FFFF0000"/>
        <rFont val="游ゴシック"/>
        <family val="3"/>
        <charset val="128"/>
        <scheme val="minor"/>
      </rPr>
      <t>熱融通量（MJ）は供給先施設で計上</t>
    </r>
    <r>
      <rPr>
        <sz val="10"/>
        <color theme="1"/>
        <rFont val="游ゴシック"/>
        <family val="3"/>
        <charset val="128"/>
        <scheme val="minor"/>
      </rPr>
      <t>すること</t>
    </r>
    <rPh sb="4" eb="5">
      <t>ネツ</t>
    </rPh>
    <rPh sb="5" eb="7">
      <t>ユウヅウ</t>
    </rPh>
    <rPh sb="7" eb="9">
      <t>キョウキュウ</t>
    </rPh>
    <rPh sb="9" eb="10">
      <t>モト</t>
    </rPh>
    <rPh sb="12" eb="14">
      <t>キサイ</t>
    </rPh>
    <rPh sb="16" eb="17">
      <t>ネツ</t>
    </rPh>
    <rPh sb="17" eb="19">
      <t>ユウヅウ</t>
    </rPh>
    <rPh sb="19" eb="20">
      <t>リョウ</t>
    </rPh>
    <rPh sb="25" eb="27">
      <t>キョウキュウ</t>
    </rPh>
    <rPh sb="27" eb="28">
      <t>サキ</t>
    </rPh>
    <rPh sb="28" eb="30">
      <t>シセツ</t>
    </rPh>
    <rPh sb="31" eb="33">
      <t>ケイジョウ</t>
    </rPh>
    <phoneticPr fontId="2"/>
  </si>
  <si>
    <t>熱融通量</t>
    <rPh sb="0" eb="4">
      <t>ネツユウヅウリョウ</t>
    </rPh>
    <phoneticPr fontId="2"/>
  </si>
  <si>
    <t>(MJ)</t>
    <phoneticPr fontId="2"/>
  </si>
  <si>
    <t>導入後の発熱量</t>
    <rPh sb="0" eb="2">
      <t>ドウニュウ</t>
    </rPh>
    <rPh sb="2" eb="3">
      <t>ゴ</t>
    </rPh>
    <rPh sb="4" eb="7">
      <t>ハツネツリョウ</t>
    </rPh>
    <phoneticPr fontId="2"/>
  </si>
  <si>
    <t>熱融通によるCO2削減量</t>
    <rPh sb="0" eb="3">
      <t>ネツユウヅウ</t>
    </rPh>
    <rPh sb="9" eb="12">
      <t>サクゲンリョウ</t>
    </rPh>
    <phoneticPr fontId="2"/>
  </si>
  <si>
    <t>バイオマスコージェネ</t>
    <phoneticPr fontId="2"/>
  </si>
  <si>
    <t>熱融通</t>
    <rPh sb="0" eb="3">
      <t>ネツユウヅウ</t>
    </rPh>
    <phoneticPr fontId="2"/>
  </si>
  <si>
    <t>熱発生装置</t>
    <rPh sb="0" eb="5">
      <t>ネツハッセイソウチ</t>
    </rPh>
    <phoneticPr fontId="2"/>
  </si>
  <si>
    <t>熱②～⑤合計</t>
    <rPh sb="0" eb="1">
      <t>ネツ</t>
    </rPh>
    <rPh sb="4" eb="6">
      <t>ゴウケイ</t>
    </rPh>
    <phoneticPr fontId="2"/>
  </si>
  <si>
    <t>電力由来以外の
CO2削減量</t>
    <rPh sb="0" eb="6">
      <t>デンリョクユライイガイ</t>
    </rPh>
    <rPh sb="11" eb="14">
      <t>サクゲンリョウ</t>
    </rPh>
    <phoneticPr fontId="2"/>
  </si>
  <si>
    <t>※6　新規導入設備に発電設備が存在する場合、発電量、自己消費量を記入しCO2削減量を算出する。</t>
    <rPh sb="3" eb="9">
      <t>シンキドウニュウセツビ</t>
    </rPh>
    <rPh sb="10" eb="14">
      <t>ハツデンセツビ</t>
    </rPh>
    <rPh sb="15" eb="17">
      <t>ソンザイ</t>
    </rPh>
    <rPh sb="19" eb="21">
      <t>バアイ</t>
    </rPh>
    <rPh sb="22" eb="25">
      <t>ハツデンリョウ</t>
    </rPh>
    <rPh sb="26" eb="31">
      <t>ジコショウヒリョウ</t>
    </rPh>
    <rPh sb="32" eb="34">
      <t>キニュウ</t>
    </rPh>
    <rPh sb="38" eb="41">
      <t>サクゲンリョウ</t>
    </rPh>
    <rPh sb="42" eb="44">
      <t>サンシュツ</t>
    </rPh>
    <phoneticPr fontId="2"/>
  </si>
  <si>
    <t>※5　新規導入設備により削減される熱量を記載し、導入後の化石燃料の使用量、削減量を算出</t>
    <rPh sb="3" eb="5">
      <t>シンキ</t>
    </rPh>
    <rPh sb="5" eb="7">
      <t>ドウニュウ</t>
    </rPh>
    <rPh sb="7" eb="9">
      <t>セツビ</t>
    </rPh>
    <rPh sb="12" eb="14">
      <t>サクゲン</t>
    </rPh>
    <rPh sb="17" eb="19">
      <t>ネツリョウ</t>
    </rPh>
    <rPh sb="20" eb="22">
      <t>キサイ</t>
    </rPh>
    <rPh sb="24" eb="26">
      <t>ドウニュウ</t>
    </rPh>
    <rPh sb="26" eb="27">
      <t>ゴ</t>
    </rPh>
    <rPh sb="28" eb="30">
      <t>カセキ</t>
    </rPh>
    <rPh sb="30" eb="32">
      <t>ネンリョウ</t>
    </rPh>
    <rPh sb="33" eb="36">
      <t>シヨウリョウ</t>
    </rPh>
    <rPh sb="37" eb="40">
      <t>サクゲンリョウ</t>
    </rPh>
    <rPh sb="41" eb="43">
      <t>サンシュツ</t>
    </rPh>
    <phoneticPr fontId="2"/>
  </si>
  <si>
    <r>
      <rPr>
        <b/>
        <sz val="9"/>
        <color rgb="FFFF0000"/>
        <rFont val="游ゴシック"/>
        <family val="3"/>
        <charset val="128"/>
        <scheme val="minor"/>
      </rPr>
      <t>※行の追加削除厳禁
※施設②以降に熱融通の熱融通量(MJ)を記入。</t>
    </r>
    <r>
      <rPr>
        <sz val="9"/>
        <color theme="1"/>
        <rFont val="游ゴシック"/>
        <family val="3"/>
        <charset val="128"/>
        <scheme val="minor"/>
      </rPr>
      <t xml:space="preserve">
※発電量、発熱量、燃料使用量についてはその根拠資料を添付のこと
※記入方法については、記入例②を参照の事。</t>
    </r>
    <phoneticPr fontId="2"/>
  </si>
  <si>
    <r>
      <rPr>
        <b/>
        <sz val="9"/>
        <color rgb="FFFF0000"/>
        <rFont val="游ゴシック"/>
        <family val="3"/>
        <charset val="128"/>
        <scheme val="minor"/>
      </rPr>
      <t xml:space="preserve">※行の追加削除厳禁
※施設②以降に熱融通の熱融通量(MJ)を記入。
</t>
    </r>
    <r>
      <rPr>
        <sz val="9"/>
        <color theme="1"/>
        <rFont val="游ゴシック"/>
        <family val="3"/>
        <charset val="128"/>
        <scheme val="minor"/>
      </rPr>
      <t>※発電量、発熱量、燃料使用量についてはその根拠資料を添付のこと
※記入方法については、記入例②を参照の事。</t>
    </r>
    <phoneticPr fontId="2"/>
  </si>
  <si>
    <r>
      <rPr>
        <b/>
        <sz val="11"/>
        <color rgb="FF0000FF"/>
        <rFont val="游ゴシック"/>
        <family val="3"/>
        <charset val="128"/>
        <scheme val="minor"/>
      </rPr>
      <t>※行の追加削除厳禁</t>
    </r>
    <r>
      <rPr>
        <sz val="11"/>
        <color rgb="FF0000FF"/>
        <rFont val="游ゴシック"/>
        <family val="3"/>
        <charset val="128"/>
        <scheme val="minor"/>
      </rPr>
      <t xml:space="preserve"> 　</t>
    </r>
    <r>
      <rPr>
        <b/>
        <sz val="11"/>
        <color rgb="FFFF0000"/>
        <rFont val="游ゴシック"/>
        <family val="3"/>
        <charset val="128"/>
        <scheme val="minor"/>
      </rPr>
      <t>施設①に使用する燃料種、単位を全て記載してください　②以降と集計表に反映されます</t>
    </r>
    <r>
      <rPr>
        <sz val="10"/>
        <color theme="1"/>
        <rFont val="游ゴシック"/>
        <family val="3"/>
        <charset val="128"/>
        <scheme val="minor"/>
      </rPr>
      <t xml:space="preserve">
</t>
    </r>
    <r>
      <rPr>
        <b/>
        <sz val="10"/>
        <color rgb="FFFF0000"/>
        <rFont val="游ゴシック"/>
        <family val="3"/>
        <charset val="128"/>
        <scheme val="minor"/>
      </rPr>
      <t>※施設①に熱供給施設の数値を記入してください。</t>
    </r>
    <r>
      <rPr>
        <sz val="10"/>
        <color theme="1"/>
        <rFont val="游ゴシック"/>
        <family val="3"/>
        <charset val="128"/>
        <scheme val="minor"/>
      </rPr>
      <t xml:space="preserve">
※熱融通量は熱利用施設で計上してください(MJ)
※発電量、発熱量、燃料使用量についてはその根拠資料を添付してください。
※記入方法については、記入例①を参照してください。</t>
    </r>
    <rPh sb="1" eb="2">
      <t>ギョウ</t>
    </rPh>
    <rPh sb="3" eb="5">
      <t>ツイカ</t>
    </rPh>
    <rPh sb="5" eb="7">
      <t>サクジョ</t>
    </rPh>
    <rPh sb="7" eb="9">
      <t>ゲンキン</t>
    </rPh>
    <rPh sb="11" eb="13">
      <t>シセツ</t>
    </rPh>
    <rPh sb="15" eb="17">
      <t>シヨウ</t>
    </rPh>
    <rPh sb="19" eb="21">
      <t>ネンリョウ</t>
    </rPh>
    <rPh sb="21" eb="22">
      <t>シュ</t>
    </rPh>
    <rPh sb="23" eb="25">
      <t>タンイ</t>
    </rPh>
    <rPh sb="26" eb="27">
      <t>スベ</t>
    </rPh>
    <rPh sb="28" eb="30">
      <t>キサイ</t>
    </rPh>
    <rPh sb="38" eb="40">
      <t>イコウ</t>
    </rPh>
    <rPh sb="41" eb="44">
      <t>シュウケイヒョウ</t>
    </rPh>
    <rPh sb="45" eb="47">
      <t>ハンエイ</t>
    </rPh>
    <rPh sb="53" eb="55">
      <t>シセツ</t>
    </rPh>
    <rPh sb="60" eb="62">
      <t>シセツ</t>
    </rPh>
    <rPh sb="63" eb="65">
      <t>スウチ</t>
    </rPh>
    <rPh sb="66" eb="68">
      <t>キニュウ</t>
    </rPh>
    <rPh sb="77" eb="81">
      <t>ネツユウヅウリョウ</t>
    </rPh>
    <rPh sb="88" eb="90">
      <t>ケイジョウ</t>
    </rPh>
    <phoneticPr fontId="2"/>
  </si>
  <si>
    <r>
      <rPr>
        <b/>
        <sz val="9"/>
        <color rgb="FFFF0000"/>
        <rFont val="游ゴシック"/>
        <family val="3"/>
        <charset val="128"/>
        <scheme val="minor"/>
      </rPr>
      <t>※行の追加削除厳禁
※施設②以降に熱供給施設からの熱融通量(MJ)を記入してください。</t>
    </r>
    <r>
      <rPr>
        <sz val="9"/>
        <color theme="1"/>
        <rFont val="游ゴシック"/>
        <family val="3"/>
        <charset val="128"/>
        <scheme val="minor"/>
      </rPr>
      <t xml:space="preserve">
※発電量、発熱量、燃料使用量についてはその根拠資料を添付してください。
※記入方法については、記入例②を参照してください。</t>
    </r>
    <rPh sb="17" eb="18">
      <t>ネツ</t>
    </rPh>
    <rPh sb="18" eb="20">
      <t>キョウキュウ</t>
    </rPh>
    <rPh sb="20" eb="22">
      <t>シセツ</t>
    </rPh>
    <phoneticPr fontId="2"/>
  </si>
  <si>
    <t>※発電量、発熱量、燃料使用量についてはその根拠資料を添付してください。</t>
    <rPh sb="1" eb="3">
      <t>ハツデン</t>
    </rPh>
    <rPh sb="3" eb="4">
      <t>リョウ</t>
    </rPh>
    <rPh sb="5" eb="7">
      <t>ハツネツ</t>
    </rPh>
    <rPh sb="7" eb="8">
      <t>リョウ</t>
    </rPh>
    <rPh sb="9" eb="14">
      <t>ネンリョウシヨウリョウ</t>
    </rPh>
    <rPh sb="21" eb="25">
      <t>コンキョシリョウ</t>
    </rPh>
    <rPh sb="26" eb="28">
      <t>テンプ</t>
    </rPh>
    <phoneticPr fontId="2"/>
  </si>
  <si>
    <t>※0　入力欄を電力量（上段）と燃料使用量と発熱量（下段）に分けて入力してください。</t>
    <rPh sb="3" eb="6">
      <t>ニュウリョクラン</t>
    </rPh>
    <rPh sb="7" eb="9">
      <t>デンリョク</t>
    </rPh>
    <rPh sb="9" eb="10">
      <t>リョウ</t>
    </rPh>
    <rPh sb="11" eb="13">
      <t>ジョウダン</t>
    </rPh>
    <rPh sb="15" eb="20">
      <t>ネンリョウシヨウリョウ</t>
    </rPh>
    <rPh sb="21" eb="23">
      <t>ハツネツ</t>
    </rPh>
    <rPh sb="23" eb="24">
      <t>リョウ</t>
    </rPh>
    <rPh sb="25" eb="27">
      <t>カダン</t>
    </rPh>
    <rPh sb="29" eb="30">
      <t>ワ</t>
    </rPh>
    <rPh sb="32" eb="34">
      <t>ニュウリョク</t>
    </rPh>
    <phoneticPr fontId="2"/>
  </si>
  <si>
    <t>※1　熱融通設備を記入してください。</t>
    <rPh sb="3" eb="4">
      <t>ネツ</t>
    </rPh>
    <rPh sb="4" eb="6">
      <t>ユウヅウ</t>
    </rPh>
    <rPh sb="6" eb="8">
      <t>セツビ</t>
    </rPh>
    <rPh sb="9" eb="11">
      <t>キニュウ</t>
    </rPh>
    <phoneticPr fontId="2"/>
  </si>
  <si>
    <r>
      <rPr>
        <b/>
        <sz val="9"/>
        <color theme="4" tint="-0.249977111117893"/>
        <rFont val="游ゴシック"/>
        <family val="3"/>
        <charset val="128"/>
        <scheme val="minor"/>
      </rPr>
      <t>※行の追加削除厳禁</t>
    </r>
    <r>
      <rPr>
        <sz val="9"/>
        <color theme="1"/>
        <rFont val="游ゴシック"/>
        <family val="3"/>
        <charset val="128"/>
        <scheme val="minor"/>
      </rPr>
      <t xml:space="preserve"> 　</t>
    </r>
    <r>
      <rPr>
        <b/>
        <sz val="9"/>
        <color rgb="FFFF0000"/>
        <rFont val="游ゴシック"/>
        <family val="3"/>
        <charset val="128"/>
        <scheme val="minor"/>
      </rPr>
      <t>施設①に使用する燃料種を全て記載してください　②以降に反映されます。</t>
    </r>
    <r>
      <rPr>
        <sz val="9"/>
        <color theme="1"/>
        <rFont val="游ゴシック"/>
        <family val="3"/>
        <charset val="128"/>
        <scheme val="minor"/>
      </rPr>
      <t xml:space="preserve">
※発電量、発熱量、燃料使用量についてはその根拠資料を添付してください。
※記入方法については、記入例を参照してください。</t>
    </r>
    <rPh sb="1" eb="2">
      <t>ギョウ</t>
    </rPh>
    <rPh sb="3" eb="5">
      <t>ツイカ</t>
    </rPh>
    <rPh sb="5" eb="7">
      <t>サクジョ</t>
    </rPh>
    <rPh sb="7" eb="9">
      <t>ゲンキン</t>
    </rPh>
    <rPh sb="11" eb="13">
      <t>シセツ</t>
    </rPh>
    <rPh sb="15" eb="17">
      <t>シヨウ</t>
    </rPh>
    <rPh sb="19" eb="21">
      <t>ネンリョウ</t>
    </rPh>
    <rPh sb="21" eb="22">
      <t>シュ</t>
    </rPh>
    <rPh sb="23" eb="24">
      <t>スベ</t>
    </rPh>
    <rPh sb="25" eb="27">
      <t>キサイ</t>
    </rPh>
    <rPh sb="35" eb="37">
      <t>イコウ</t>
    </rPh>
    <rPh sb="38" eb="40">
      <t>ハンエイ</t>
    </rPh>
    <phoneticPr fontId="2"/>
  </si>
  <si>
    <t>※3　熱利用施設の既存設備名と導入前の燃料使用量及び発熱量を記入してください。</t>
    <rPh sb="3" eb="8">
      <t>ネツリヨウシセツ</t>
    </rPh>
    <rPh sb="9" eb="11">
      <t>キゾン</t>
    </rPh>
    <rPh sb="11" eb="13">
      <t>セツビ</t>
    </rPh>
    <rPh sb="13" eb="14">
      <t>メイ</t>
    </rPh>
    <rPh sb="15" eb="18">
      <t>ドウニュウマエ</t>
    </rPh>
    <rPh sb="19" eb="21">
      <t>ネンリョウ</t>
    </rPh>
    <rPh sb="21" eb="24">
      <t>シヨウリョウ</t>
    </rPh>
    <rPh sb="24" eb="25">
      <t>オヨ</t>
    </rPh>
    <rPh sb="26" eb="28">
      <t>ハツネツ</t>
    </rPh>
    <rPh sb="28" eb="29">
      <t>リョウ</t>
    </rPh>
    <rPh sb="30" eb="32">
      <t>キニュウ</t>
    </rPh>
    <phoneticPr fontId="2"/>
  </si>
  <si>
    <t>※5　既存設備の削減量を算出してください。</t>
    <rPh sb="3" eb="7">
      <t>キゾンセツビ</t>
    </rPh>
    <rPh sb="8" eb="10">
      <t>サクゲン</t>
    </rPh>
    <rPh sb="10" eb="11">
      <t>リョウ</t>
    </rPh>
    <rPh sb="12" eb="14">
      <t>サンシュツ</t>
    </rPh>
    <phoneticPr fontId="2"/>
  </si>
  <si>
    <t>※4　導入後の既存設備の使用量、発熱量を算出してください。</t>
    <rPh sb="7" eb="9">
      <t>キソン</t>
    </rPh>
    <rPh sb="9" eb="11">
      <t>セツビ</t>
    </rPh>
    <rPh sb="12" eb="15">
      <t>シヨウリョウ</t>
    </rPh>
    <rPh sb="16" eb="19">
      <t>ハツネツリョウ</t>
    </rPh>
    <rPh sb="20" eb="22">
      <t>サンシュツ</t>
    </rPh>
    <phoneticPr fontId="2"/>
  </si>
  <si>
    <t>※6　熱利用施設全体の年間電力年間使用量を記入する</t>
    <rPh sb="3" eb="4">
      <t>ネツ</t>
    </rPh>
    <rPh sb="4" eb="6">
      <t>リヨウ</t>
    </rPh>
    <rPh sb="6" eb="8">
      <t>シセツ</t>
    </rPh>
    <rPh sb="8" eb="10">
      <t>ゼンタイ</t>
    </rPh>
    <rPh sb="11" eb="13">
      <t>ネンカン</t>
    </rPh>
    <rPh sb="13" eb="15">
      <t>デンリョク</t>
    </rPh>
    <rPh sb="15" eb="17">
      <t>ネンカン</t>
    </rPh>
    <rPh sb="17" eb="20">
      <t>シヨウリョウ</t>
    </rPh>
    <rPh sb="21" eb="23">
      <t>キニュウ</t>
    </rPh>
    <phoneticPr fontId="2"/>
  </si>
  <si>
    <t>※7　熱利用施設全体の年間燃料使用量を記入してください。</t>
    <rPh sb="3" eb="4">
      <t>ネツ</t>
    </rPh>
    <rPh sb="4" eb="6">
      <t>リヨウ</t>
    </rPh>
    <rPh sb="6" eb="8">
      <t>シセツ</t>
    </rPh>
    <rPh sb="8" eb="10">
      <t>ゼンタイ</t>
    </rPh>
    <rPh sb="11" eb="13">
      <t>ネンカン</t>
    </rPh>
    <rPh sb="13" eb="15">
      <t>ネンリョウ</t>
    </rPh>
    <rPh sb="15" eb="18">
      <t>シヨウリョウ</t>
    </rPh>
    <rPh sb="19" eb="21">
      <t>キニュウ</t>
    </rPh>
    <phoneticPr fontId="2"/>
  </si>
  <si>
    <t>※8　導入前、導入後の発熱量に差異のないようにしてください。</t>
    <phoneticPr fontId="2"/>
  </si>
  <si>
    <t>※９　化石燃料は集計しますので、燃料毎に行を固定してください。</t>
    <rPh sb="3" eb="7">
      <t>カセキネンリョウ</t>
    </rPh>
    <rPh sb="8" eb="10">
      <t>シュウケイ</t>
    </rPh>
    <rPh sb="16" eb="19">
      <t>ネンリョウゴト</t>
    </rPh>
    <rPh sb="20" eb="21">
      <t>ギョウ</t>
    </rPh>
    <rPh sb="22" eb="24">
      <t>コテイ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</si>
</sst>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0_ "/>
    <numFmt numFmtId="177" formatCode="#,##0.0;[Red]\-#,##0.0"/>
    <numFmt numFmtId="178" formatCode="0.0%"/>
    <numFmt numFmtId="179" formatCode="#,##0_);[Red]\(#,##0\)"/>
  </numFmts>
  <fonts count="4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4"/>
      <color theme="1"/>
      <name val="游ゴシック"/>
      <family val="3"/>
      <charset val="128"/>
      <scheme val="minor"/>
    </font>
    <font>
      <sz val="12"/>
      <color theme="1"/>
      <name val="游ゴシック"/>
      <family val="3"/>
      <charset val="128"/>
      <scheme val="minor"/>
    </font>
    <font>
      <b/>
      <sz val="16"/>
      <color theme="1"/>
      <name val="游ゴシック"/>
      <family val="3"/>
      <charset val="128"/>
      <scheme val="minor"/>
    </font>
    <font>
      <b/>
      <sz val="12"/>
      <color theme="1"/>
      <name val="游ゴシック"/>
      <family val="3"/>
      <charset val="128"/>
      <scheme val="minor"/>
    </font>
    <font>
      <sz val="12"/>
      <name val="游ゴシック"/>
      <family val="3"/>
      <charset val="128"/>
      <scheme val="minor"/>
    </font>
    <font>
      <sz val="12"/>
      <color rgb="FFFF0000"/>
      <name val="游ゴシック"/>
      <family val="3"/>
      <charset val="128"/>
      <scheme val="minor"/>
    </font>
    <font>
      <sz val="14"/>
      <color theme="1"/>
      <name val="游ゴシック"/>
      <family val="3"/>
      <charset val="128"/>
      <scheme val="minor"/>
    </font>
    <font>
      <sz val="11"/>
      <color theme="1"/>
      <name val="游ゴシック"/>
      <family val="3"/>
      <charset val="128"/>
      <scheme val="minor"/>
    </font>
    <font>
      <b/>
      <sz val="16"/>
      <color indexed="8"/>
      <name val="游ゴシック"/>
      <family val="3"/>
      <charset val="128"/>
      <scheme val="minor"/>
    </font>
    <font>
      <b/>
      <sz val="11"/>
      <color theme="1"/>
      <name val="游ゴシック"/>
      <family val="3"/>
      <charset val="128"/>
      <scheme val="minor"/>
    </font>
    <font>
      <sz val="10"/>
      <color theme="1"/>
      <name val="游ゴシック"/>
      <family val="3"/>
      <charset val="128"/>
      <scheme val="minor"/>
    </font>
    <font>
      <b/>
      <sz val="10"/>
      <color theme="1"/>
      <name val="游ゴシック"/>
      <family val="3"/>
      <charset val="128"/>
      <scheme val="minor"/>
    </font>
    <font>
      <b/>
      <sz val="10"/>
      <name val="游ゴシック"/>
      <family val="3"/>
      <charset val="128"/>
      <scheme val="minor"/>
    </font>
    <font>
      <b/>
      <sz val="14"/>
      <color indexed="8"/>
      <name val="游ゴシック"/>
      <family val="3"/>
      <charset val="128"/>
      <scheme val="minor"/>
    </font>
    <font>
      <b/>
      <sz val="10.5"/>
      <color theme="1"/>
      <name val="ＭＳ 明朝"/>
      <family val="1"/>
      <charset val="128"/>
    </font>
    <font>
      <sz val="12"/>
      <color theme="0"/>
      <name val="游ゴシック"/>
      <family val="3"/>
      <charset val="128"/>
      <scheme val="minor"/>
    </font>
    <font>
      <b/>
      <sz val="12"/>
      <color rgb="FFFF0000"/>
      <name val="游ゴシック"/>
      <family val="3"/>
      <charset val="128"/>
      <scheme val="minor"/>
    </font>
    <font>
      <b/>
      <sz val="9"/>
      <color theme="1"/>
      <name val="游ゴシック"/>
      <family val="3"/>
      <charset val="128"/>
      <scheme val="minor"/>
    </font>
    <font>
      <b/>
      <sz val="20"/>
      <color theme="1"/>
      <name val="游ゴシック"/>
      <family val="3"/>
      <charset val="128"/>
      <scheme val="minor"/>
    </font>
    <font>
      <b/>
      <sz val="20"/>
      <color rgb="FFFF0000"/>
      <name val="游ゴシック"/>
      <family val="3"/>
      <charset val="128"/>
      <scheme val="minor"/>
    </font>
    <font>
      <sz val="11"/>
      <color rgb="FFFF0000"/>
      <name val="游ゴシック"/>
      <family val="3"/>
      <charset val="128"/>
      <scheme val="minor"/>
    </font>
    <font>
      <b/>
      <sz val="11"/>
      <color rgb="FFFF0000"/>
      <name val="游ゴシック"/>
      <family val="3"/>
      <charset val="128"/>
      <scheme val="minor"/>
    </font>
    <font>
      <sz val="9"/>
      <color theme="1"/>
      <name val="游ゴシック"/>
      <family val="3"/>
      <charset val="128"/>
      <scheme val="minor"/>
    </font>
    <font>
      <sz val="10"/>
      <name val="游ゴシック"/>
      <family val="3"/>
      <charset val="128"/>
      <scheme val="minor"/>
    </font>
    <font>
      <sz val="10"/>
      <color rgb="FFFF0000"/>
      <name val="游ゴシック"/>
      <family val="3"/>
      <charset val="128"/>
      <scheme val="minor"/>
    </font>
    <font>
      <sz val="10"/>
      <color theme="0"/>
      <name val="游ゴシック"/>
      <family val="3"/>
      <charset val="128"/>
      <scheme val="minor"/>
    </font>
    <font>
      <b/>
      <sz val="10"/>
      <color theme="0"/>
      <name val="游ゴシック"/>
      <family val="3"/>
      <charset val="128"/>
      <scheme val="minor"/>
    </font>
    <font>
      <sz val="11"/>
      <name val="游ゴシック"/>
      <family val="3"/>
      <charset val="128"/>
      <scheme val="minor"/>
    </font>
    <font>
      <b/>
      <sz val="9"/>
      <color rgb="FFFF0000"/>
      <name val="游ゴシック"/>
      <family val="3"/>
      <charset val="128"/>
      <scheme val="minor"/>
    </font>
    <font>
      <b/>
      <sz val="9"/>
      <color theme="4" tint="-0.249977111117893"/>
      <name val="游ゴシック"/>
      <family val="3"/>
      <charset val="128"/>
      <scheme val="minor"/>
    </font>
    <font>
      <b/>
      <sz val="9"/>
      <name val="游ゴシック"/>
      <family val="3"/>
      <charset val="128"/>
      <scheme val="minor"/>
    </font>
    <font>
      <b/>
      <vertAlign val="superscript"/>
      <sz val="14"/>
      <color theme="1"/>
      <name val="游ゴシック"/>
      <family val="3"/>
      <charset val="128"/>
      <scheme val="minor"/>
    </font>
    <font>
      <b/>
      <sz val="8"/>
      <color theme="1"/>
      <name val="游ゴシック"/>
      <family val="3"/>
      <charset val="128"/>
      <scheme val="minor"/>
    </font>
    <font>
      <b/>
      <sz val="14"/>
      <color rgb="FFFF0000"/>
      <name val="游ゴシック"/>
      <family val="3"/>
      <charset val="128"/>
      <scheme val="minor"/>
    </font>
    <font>
      <b/>
      <sz val="18"/>
      <color theme="1"/>
      <name val="游ゴシック"/>
      <family val="3"/>
      <charset val="128"/>
      <scheme val="minor"/>
    </font>
    <font>
      <b/>
      <sz val="11"/>
      <color rgb="FF0000FF"/>
      <name val="游ゴシック"/>
      <family val="3"/>
      <charset val="128"/>
      <scheme val="minor"/>
    </font>
    <font>
      <sz val="11"/>
      <color rgb="FF0000FF"/>
      <name val="游ゴシック"/>
      <family val="3"/>
      <charset val="128"/>
      <scheme val="minor"/>
    </font>
    <font>
      <b/>
      <sz val="10"/>
      <color rgb="FFFF0000"/>
      <name val="游ゴシック"/>
      <family val="3"/>
      <charset val="128"/>
      <scheme val="minor"/>
    </font>
  </fonts>
  <fills count="1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rgb="FFFF99FF"/>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3" tint="0.79998168889431442"/>
        <bgColor indexed="64"/>
      </patternFill>
    </fill>
  </fills>
  <borders count="14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diagonalUp="1">
      <left style="thin">
        <color indexed="64"/>
      </left>
      <right style="thin">
        <color indexed="64"/>
      </right>
      <top/>
      <bottom style="thin">
        <color indexed="64"/>
      </bottom>
      <diagonal style="thin">
        <color indexed="64"/>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tted">
        <color indexed="64"/>
      </left>
      <right style="thin">
        <color indexed="64"/>
      </right>
      <top/>
      <bottom style="medium">
        <color indexed="64"/>
      </bottom>
      <diagonal/>
    </border>
    <border>
      <left/>
      <right style="thin">
        <color indexed="64"/>
      </right>
      <top/>
      <bottom/>
      <diagonal/>
    </border>
    <border>
      <left style="thin">
        <color indexed="64"/>
      </left>
      <right/>
      <top/>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double">
        <color indexed="64"/>
      </top>
      <bottom style="double">
        <color indexed="64"/>
      </bottom>
      <diagonal/>
    </border>
    <border>
      <left style="medium">
        <color indexed="64"/>
      </left>
      <right style="thin">
        <color indexed="64"/>
      </right>
      <top style="thin">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tted">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right/>
      <top style="double">
        <color indexed="64"/>
      </top>
      <bottom style="medium">
        <color indexed="64"/>
      </bottom>
      <diagonal/>
    </border>
    <border>
      <left style="dotted">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style="thin">
        <color indexed="64"/>
      </left>
      <right style="dotted">
        <color indexed="64"/>
      </right>
      <top style="double">
        <color indexed="64"/>
      </top>
      <bottom style="medium">
        <color indexed="64"/>
      </bottom>
      <diagonal/>
    </border>
    <border>
      <left style="thin">
        <color indexed="64"/>
      </left>
      <right/>
      <top style="double">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diagonalUp="1">
      <left style="thin">
        <color indexed="64"/>
      </left>
      <right style="medium">
        <color indexed="64"/>
      </right>
      <top style="double">
        <color indexed="64"/>
      </top>
      <bottom style="medium">
        <color indexed="64"/>
      </bottom>
      <diagonal style="thin">
        <color indexed="64"/>
      </diagonal>
    </border>
    <border diagonalUp="1">
      <left style="thin">
        <color indexed="64"/>
      </left>
      <right/>
      <top style="double">
        <color indexed="64"/>
      </top>
      <bottom style="medium">
        <color indexed="64"/>
      </bottom>
      <diagonal style="thin">
        <color indexed="64"/>
      </diagonal>
    </border>
    <border diagonalUp="1">
      <left/>
      <right style="thin">
        <color indexed="64"/>
      </right>
      <top style="double">
        <color indexed="64"/>
      </top>
      <bottom style="medium">
        <color indexed="64"/>
      </bottom>
      <diagonal style="thin">
        <color indexed="64"/>
      </diagonal>
    </border>
    <border diagonalUp="1">
      <left style="thin">
        <color indexed="64"/>
      </left>
      <right style="thin">
        <color indexed="64"/>
      </right>
      <top style="double">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double">
        <color indexed="64"/>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medium">
        <color indexed="64"/>
      </right>
      <top style="double">
        <color indexed="64"/>
      </top>
      <bottom/>
      <diagonal style="thin">
        <color indexed="64"/>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thin">
        <color indexed="64"/>
      </left>
      <right style="medium">
        <color indexed="64"/>
      </right>
      <top style="double">
        <color indexed="64"/>
      </top>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medium">
        <color indexed="64"/>
      </right>
      <top style="double">
        <color indexed="64"/>
      </top>
      <bottom style="thin">
        <color indexed="64"/>
      </bottom>
      <diagonal style="thin">
        <color indexed="64"/>
      </diagonal>
    </border>
    <border diagonalUp="1">
      <left style="thin">
        <color indexed="64"/>
      </left>
      <right style="thin">
        <color indexed="64"/>
      </right>
      <top/>
      <bottom style="double">
        <color indexed="64"/>
      </bottom>
      <diagonal style="thin">
        <color indexed="64"/>
      </diagonal>
    </border>
    <border diagonalUp="1">
      <left style="thin">
        <color indexed="64"/>
      </left>
      <right style="thin">
        <color indexed="64"/>
      </right>
      <top style="thin">
        <color indexed="64"/>
      </top>
      <bottom style="double">
        <color indexed="64"/>
      </bottom>
      <diagonal style="thin">
        <color indexed="64"/>
      </diagonal>
    </border>
    <border diagonalUp="1">
      <left style="thin">
        <color indexed="64"/>
      </left>
      <right style="medium">
        <color indexed="64"/>
      </right>
      <top style="thin">
        <color indexed="64"/>
      </top>
      <bottom style="double">
        <color indexed="64"/>
      </bottom>
      <diagonal style="thin">
        <color indexed="64"/>
      </diagonal>
    </border>
    <border>
      <left style="thin">
        <color indexed="64"/>
      </left>
      <right/>
      <top style="medium">
        <color indexed="64"/>
      </top>
      <bottom style="thin">
        <color indexed="64"/>
      </bottom>
      <diagonal/>
    </border>
    <border diagonalUp="1">
      <left/>
      <right style="thin">
        <color indexed="64"/>
      </right>
      <top style="double">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double">
        <color indexed="64"/>
      </bottom>
      <diagonal style="thin">
        <color indexed="64"/>
      </diagonal>
    </border>
    <border diagonalUp="1">
      <left style="thin">
        <color indexed="64"/>
      </left>
      <right/>
      <top style="double">
        <color indexed="64"/>
      </top>
      <bottom style="thin">
        <color indexed="64"/>
      </bottom>
      <diagonal style="thin">
        <color indexed="64"/>
      </diagonal>
    </border>
    <border>
      <left/>
      <right style="medium">
        <color indexed="64"/>
      </right>
      <top/>
      <bottom style="medium">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double">
        <color indexed="64"/>
      </top>
      <bottom style="double">
        <color indexed="64"/>
      </bottom>
      <diagonal style="thin">
        <color indexed="64"/>
      </diagonal>
    </border>
    <border diagonalUp="1">
      <left/>
      <right style="thin">
        <color indexed="64"/>
      </right>
      <top style="double">
        <color indexed="64"/>
      </top>
      <bottom style="double">
        <color indexed="64"/>
      </bottom>
      <diagonal style="thin">
        <color indexed="64"/>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double">
        <color indexed="64"/>
      </top>
      <bottom style="medium">
        <color indexed="64"/>
      </bottom>
      <diagonal/>
    </border>
    <border diagonalUp="1">
      <left style="thin">
        <color indexed="64"/>
      </left>
      <right/>
      <top style="thin">
        <color indexed="64"/>
      </top>
      <bottom style="double">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right style="thin">
        <color indexed="64"/>
      </right>
      <top style="medium">
        <color indexed="64"/>
      </top>
      <bottom style="thin">
        <color indexed="64"/>
      </bottom>
      <diagonal style="thin">
        <color indexed="64"/>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diagonal style="thin">
        <color indexed="64"/>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diagonalUp="1">
      <left style="thin">
        <color indexed="64"/>
      </left>
      <right style="medium">
        <color indexed="64"/>
      </right>
      <top style="double">
        <color indexed="64"/>
      </top>
      <bottom style="double">
        <color indexed="64"/>
      </bottom>
      <diagonal style="thin">
        <color indexed="64"/>
      </diagonal>
    </border>
    <border diagonalUp="1">
      <left style="thin">
        <color indexed="64"/>
      </left>
      <right style="thin">
        <color indexed="64"/>
      </right>
      <top style="double">
        <color indexed="64"/>
      </top>
      <bottom style="double">
        <color indexed="64"/>
      </bottom>
      <diagonal style="thin">
        <color indexed="64"/>
      </diagonal>
    </border>
    <border diagonalUp="1">
      <left style="thin">
        <color indexed="64"/>
      </left>
      <right style="medium">
        <color indexed="64"/>
      </right>
      <top/>
      <bottom style="double">
        <color indexed="64"/>
      </bottom>
      <diagonal style="thin">
        <color indexed="64"/>
      </diagonal>
    </border>
    <border>
      <left style="medium">
        <color indexed="64"/>
      </left>
      <right style="thin">
        <color indexed="64"/>
      </right>
      <top style="double">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double">
        <color indexed="64"/>
      </bottom>
      <diagonal/>
    </border>
    <border>
      <left style="thin">
        <color indexed="64"/>
      </left>
      <right style="medium">
        <color indexed="64"/>
      </right>
      <top style="double">
        <color indexed="64"/>
      </top>
      <bottom style="thin">
        <color indexed="64"/>
      </bottom>
      <diagonal/>
    </border>
    <border diagonalUp="1">
      <left style="dotted">
        <color indexed="64"/>
      </left>
      <right style="thin">
        <color indexed="64"/>
      </right>
      <top style="medium">
        <color indexed="64"/>
      </top>
      <bottom style="thin">
        <color indexed="64"/>
      </bottom>
      <diagonal style="thin">
        <color indexed="64"/>
      </diagonal>
    </border>
    <border diagonalUp="1">
      <left style="dotted">
        <color indexed="64"/>
      </left>
      <right style="thin">
        <color indexed="64"/>
      </right>
      <top style="thin">
        <color indexed="64"/>
      </top>
      <bottom style="thin">
        <color indexed="64"/>
      </bottom>
      <diagonal style="thin">
        <color indexed="64"/>
      </diagonal>
    </border>
    <border diagonalUp="1">
      <left style="dotted">
        <color indexed="64"/>
      </left>
      <right style="thin">
        <color indexed="64"/>
      </right>
      <top style="thin">
        <color indexed="64"/>
      </top>
      <bottom style="double">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medium">
        <color indexed="64"/>
      </left>
      <right style="thin">
        <color indexed="64"/>
      </right>
      <top style="thin">
        <color indexed="64"/>
      </top>
      <bottom style="double">
        <color indexed="64"/>
      </bottom>
      <diagonal style="thin">
        <color indexed="64"/>
      </diagonal>
    </border>
    <border diagonalUp="1">
      <left/>
      <right/>
      <top style="thin">
        <color indexed="64"/>
      </top>
      <bottom style="double">
        <color indexed="64"/>
      </bottom>
      <diagonal style="thin">
        <color indexed="64"/>
      </diagonal>
    </border>
    <border diagonalUp="1">
      <left style="medium">
        <color indexed="64"/>
      </left>
      <right style="thin">
        <color indexed="64"/>
      </right>
      <top/>
      <bottom style="double">
        <color indexed="64"/>
      </bottom>
      <diagonal style="thin">
        <color indexed="64"/>
      </diagonal>
    </border>
    <border diagonalUp="1">
      <left style="dotted">
        <color indexed="64"/>
      </left>
      <right style="thin">
        <color indexed="64"/>
      </right>
      <top style="double">
        <color indexed="64"/>
      </top>
      <bottom style="thin">
        <color indexed="64"/>
      </bottom>
      <diagonal style="thin">
        <color indexed="64"/>
      </diagonal>
    </border>
    <border diagonalUp="1">
      <left style="medium">
        <color indexed="64"/>
      </left>
      <right style="thin">
        <color indexed="64"/>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style="thin">
        <color indexed="64"/>
      </left>
      <right/>
      <top style="medium">
        <color indexed="64"/>
      </top>
      <bottom/>
      <diagonal style="thin">
        <color indexed="64"/>
      </diagonal>
    </border>
    <border diagonalUp="1">
      <left/>
      <right style="thin">
        <color indexed="64"/>
      </right>
      <top style="medium">
        <color indexed="64"/>
      </top>
      <bottom/>
      <diagonal style="thin">
        <color indexed="64"/>
      </diagonal>
    </border>
    <border>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diagonalUp="1">
      <left style="thin">
        <color indexed="64"/>
      </left>
      <right style="medium">
        <color indexed="64"/>
      </right>
      <top style="medium">
        <color indexed="64"/>
      </top>
      <bottom style="thin">
        <color indexed="64"/>
      </bottom>
      <diagonal style="thin">
        <color indexed="64"/>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diagonalUp="1">
      <left style="thin">
        <color indexed="64"/>
      </left>
      <right/>
      <top style="double">
        <color indexed="64"/>
      </top>
      <bottom/>
      <diagonal style="thin">
        <color indexed="64"/>
      </diagonal>
    </border>
    <border diagonalUp="1">
      <left/>
      <right style="thin">
        <color indexed="64"/>
      </right>
      <top style="double">
        <color indexed="64"/>
      </top>
      <bottom/>
      <diagonal style="thin">
        <color indexed="64"/>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797">
    <xf numFmtId="0" fontId="0" fillId="0" borderId="0" xfId="0">
      <alignment vertical="center"/>
    </xf>
    <xf numFmtId="0" fontId="4" fillId="0" borderId="15" xfId="0" applyFont="1" applyBorder="1" applyAlignment="1">
      <alignment horizontal="center" vertical="center" wrapText="1"/>
    </xf>
    <xf numFmtId="0" fontId="4" fillId="0" borderId="7"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vertical="center"/>
    </xf>
    <xf numFmtId="0" fontId="4" fillId="0" borderId="19" xfId="0" applyFont="1" applyBorder="1">
      <alignment vertical="center"/>
    </xf>
    <xf numFmtId="0" fontId="4" fillId="0" borderId="0" xfId="0" applyFont="1">
      <alignment vertical="center"/>
    </xf>
    <xf numFmtId="38" fontId="4" fillId="0" borderId="1" xfId="1" applyFont="1" applyFill="1" applyBorder="1">
      <alignment vertical="center"/>
    </xf>
    <xf numFmtId="38" fontId="4" fillId="0" borderId="0" xfId="1" applyFont="1" applyFill="1" applyBorder="1">
      <alignment vertical="center"/>
    </xf>
    <xf numFmtId="0" fontId="4" fillId="0" borderId="1" xfId="0" applyFont="1" applyBorder="1" applyAlignment="1">
      <alignment horizontal="center" vertical="center"/>
    </xf>
    <xf numFmtId="38" fontId="4" fillId="0" borderId="9" xfId="0" applyNumberFormat="1" applyFont="1" applyBorder="1">
      <alignment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9" xfId="0" applyFont="1" applyBorder="1" applyAlignment="1">
      <alignment horizontal="center" vertical="center"/>
    </xf>
    <xf numFmtId="38" fontId="4" fillId="0" borderId="0" xfId="1" applyFont="1" applyBorder="1" applyAlignment="1">
      <alignment horizontal="center" vertical="center"/>
    </xf>
    <xf numFmtId="0" fontId="8" fillId="0" borderId="0" xfId="0" applyFont="1" applyAlignment="1">
      <alignment horizontal="right" vertical="center"/>
    </xf>
    <xf numFmtId="0" fontId="4" fillId="0" borderId="0" xfId="0" applyFont="1" applyAlignment="1">
      <alignment horizontal="left" vertical="center"/>
    </xf>
    <xf numFmtId="0" fontId="6" fillId="0" borderId="0" xfId="0" applyFont="1" applyAlignment="1">
      <alignment horizontal="left" vertical="center"/>
    </xf>
    <xf numFmtId="0" fontId="4" fillId="0" borderId="2" xfId="0" applyFont="1" applyBorder="1" applyAlignment="1">
      <alignment horizontal="left" vertical="center"/>
    </xf>
    <xf numFmtId="0" fontId="4" fillId="0" borderId="49" xfId="0" applyFont="1" applyBorder="1" applyAlignment="1">
      <alignment horizontal="left" vertical="center"/>
    </xf>
    <xf numFmtId="0" fontId="5" fillId="0" borderId="0" xfId="0" applyFont="1" applyAlignment="1">
      <alignment horizontal="left" vertical="center"/>
    </xf>
    <xf numFmtId="0" fontId="4" fillId="0" borderId="44" xfId="0" applyFont="1" applyBorder="1" applyAlignment="1">
      <alignment horizontal="center" vertical="center"/>
    </xf>
    <xf numFmtId="0" fontId="6" fillId="0" borderId="18" xfId="0" applyFont="1" applyBorder="1" applyAlignment="1">
      <alignment vertical="center" textRotation="255" wrapText="1"/>
    </xf>
    <xf numFmtId="0" fontId="6" fillId="0" borderId="0" xfId="0" applyFont="1" applyAlignment="1">
      <alignment vertical="center" textRotation="255" wrapText="1"/>
    </xf>
    <xf numFmtId="0" fontId="6" fillId="0" borderId="0" xfId="0" applyFont="1" applyAlignment="1">
      <alignment horizontal="center" vertical="center"/>
    </xf>
    <xf numFmtId="2" fontId="4" fillId="0" borderId="10" xfId="0" applyNumberFormat="1" applyFont="1" applyBorder="1">
      <alignment vertical="center"/>
    </xf>
    <xf numFmtId="176" fontId="4" fillId="0" borderId="9" xfId="0" applyNumberFormat="1" applyFont="1" applyBorder="1" applyAlignment="1">
      <alignment horizontal="center" vertical="center"/>
    </xf>
    <xf numFmtId="38" fontId="4" fillId="0" borderId="9" xfId="1" applyFont="1" applyFill="1" applyBorder="1">
      <alignment vertical="center"/>
    </xf>
    <xf numFmtId="38" fontId="4" fillId="0" borderId="9" xfId="1" applyFont="1" applyFill="1" applyBorder="1" applyAlignment="1">
      <alignment horizontal="right" vertical="center"/>
    </xf>
    <xf numFmtId="2" fontId="6" fillId="0" borderId="9" xfId="1" applyNumberFormat="1" applyFont="1" applyFill="1" applyBorder="1">
      <alignment vertical="center"/>
    </xf>
    <xf numFmtId="40" fontId="6" fillId="0" borderId="10" xfId="1" applyNumberFormat="1" applyFont="1" applyFill="1" applyBorder="1">
      <alignment vertical="center"/>
    </xf>
    <xf numFmtId="0" fontId="4" fillId="0" borderId="19" xfId="0" applyFont="1" applyBorder="1" applyAlignment="1">
      <alignment horizontal="center" vertical="center"/>
    </xf>
    <xf numFmtId="0" fontId="4" fillId="0" borderId="89" xfId="0" applyFont="1" applyBorder="1" applyAlignment="1">
      <alignment horizontal="center" vertical="center"/>
    </xf>
    <xf numFmtId="0" fontId="6" fillId="0" borderId="9"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horizontal="center" vertical="center" wrapText="1"/>
    </xf>
    <xf numFmtId="0" fontId="3" fillId="3" borderId="20" xfId="0" applyFont="1" applyFill="1" applyBorder="1" applyAlignment="1">
      <alignment horizontal="center" vertical="center"/>
    </xf>
    <xf numFmtId="0" fontId="3" fillId="3" borderId="11" xfId="0" applyFont="1" applyFill="1" applyBorder="1" applyAlignment="1">
      <alignment horizontal="center" vertical="center" wrapText="1"/>
    </xf>
    <xf numFmtId="0" fontId="4" fillId="0" borderId="4" xfId="0" applyFont="1" applyBorder="1" applyAlignment="1">
      <alignment horizontal="center" vertical="center"/>
    </xf>
    <xf numFmtId="177" fontId="6" fillId="0" borderId="9" xfId="1" applyNumberFormat="1" applyFont="1" applyFill="1" applyBorder="1" applyAlignment="1">
      <alignment horizontal="center" vertical="center"/>
    </xf>
    <xf numFmtId="38" fontId="4" fillId="0" borderId="0" xfId="1" applyFont="1" applyAlignment="1">
      <alignment horizontal="center" vertical="center"/>
    </xf>
    <xf numFmtId="38" fontId="4" fillId="0" borderId="5" xfId="1" applyFont="1" applyBorder="1" applyAlignment="1">
      <alignment horizontal="center" vertical="center" wrapText="1"/>
    </xf>
    <xf numFmtId="38" fontId="4" fillId="0" borderId="11" xfId="1" applyFont="1" applyBorder="1" applyAlignment="1">
      <alignment horizontal="center" vertical="center"/>
    </xf>
    <xf numFmtId="177" fontId="6" fillId="0" borderId="9" xfId="1" applyNumberFormat="1" applyFont="1" applyFill="1" applyBorder="1">
      <alignment vertical="center"/>
    </xf>
    <xf numFmtId="38" fontId="4" fillId="0" borderId="0" xfId="0" applyNumberFormat="1" applyFont="1">
      <alignment vertical="center"/>
    </xf>
    <xf numFmtId="2" fontId="4" fillId="0" borderId="0" xfId="0" applyNumberFormat="1" applyFont="1">
      <alignment vertical="center"/>
    </xf>
    <xf numFmtId="38" fontId="4" fillId="0" borderId="0" xfId="1" applyFont="1" applyFill="1" applyBorder="1" applyAlignment="1">
      <alignment horizontal="right" vertical="center"/>
    </xf>
    <xf numFmtId="38" fontId="4" fillId="0" borderId="100" xfId="1" applyFont="1" applyFill="1" applyBorder="1" applyAlignment="1">
      <alignment horizontal="center" vertical="center"/>
    </xf>
    <xf numFmtId="177" fontId="3" fillId="0" borderId="0" xfId="1" applyNumberFormat="1" applyFont="1" applyFill="1" applyBorder="1" applyAlignment="1">
      <alignment horizontal="center" vertical="center"/>
    </xf>
    <xf numFmtId="38" fontId="9" fillId="0" borderId="0" xfId="1" applyFont="1" applyFill="1" applyBorder="1" applyAlignment="1">
      <alignment horizontal="center" vertical="center"/>
    </xf>
    <xf numFmtId="38" fontId="9" fillId="0" borderId="0" xfId="0" applyNumberFormat="1" applyFont="1">
      <alignment vertical="center"/>
    </xf>
    <xf numFmtId="176" fontId="9" fillId="0" borderId="0" xfId="0" applyNumberFormat="1" applyFont="1" applyAlignment="1">
      <alignment horizontal="center" vertical="center"/>
    </xf>
    <xf numFmtId="38" fontId="4" fillId="0" borderId="31" xfId="1" applyFont="1" applyFill="1" applyBorder="1" applyAlignment="1">
      <alignment vertical="center" wrapText="1"/>
    </xf>
    <xf numFmtId="0" fontId="6" fillId="0" borderId="0" xfId="0" applyFont="1" applyAlignment="1">
      <alignment horizontal="center" vertical="center" wrapText="1" shrinkToFit="1"/>
    </xf>
    <xf numFmtId="0" fontId="4" fillId="0" borderId="100" xfId="0" applyFont="1" applyBorder="1" applyAlignment="1">
      <alignment horizontal="center" vertical="center"/>
    </xf>
    <xf numFmtId="0" fontId="4" fillId="0" borderId="101" xfId="0" applyFont="1" applyBorder="1" applyAlignment="1">
      <alignment horizontal="center" vertical="center"/>
    </xf>
    <xf numFmtId="0" fontId="4" fillId="0" borderId="102" xfId="0" applyFont="1" applyBorder="1" applyAlignment="1">
      <alignment horizontal="center" vertical="center" wrapText="1"/>
    </xf>
    <xf numFmtId="0" fontId="4" fillId="0" borderId="105" xfId="0" applyFont="1" applyBorder="1" applyAlignment="1">
      <alignment horizontal="center" vertical="center" wrapText="1"/>
    </xf>
    <xf numFmtId="0" fontId="4" fillId="0" borderId="107" xfId="0" applyFont="1" applyBorder="1" applyAlignment="1">
      <alignment horizontal="center" vertical="center"/>
    </xf>
    <xf numFmtId="0" fontId="4" fillId="0" borderId="47" xfId="0" applyFont="1" applyBorder="1" applyAlignment="1">
      <alignment horizontal="center" vertical="center"/>
    </xf>
    <xf numFmtId="38" fontId="11" fillId="0" borderId="0" xfId="1" applyFont="1" applyFill="1" applyBorder="1" applyAlignment="1">
      <alignment vertical="center"/>
    </xf>
    <xf numFmtId="0" fontId="4" fillId="0" borderId="3" xfId="0" applyFont="1" applyBorder="1">
      <alignment vertical="center"/>
    </xf>
    <xf numFmtId="0" fontId="4" fillId="0" borderId="106" xfId="0" applyFont="1" applyBorder="1" applyAlignment="1">
      <alignment horizontal="center" vertical="center"/>
    </xf>
    <xf numFmtId="0" fontId="4" fillId="0" borderId="110" xfId="0" applyFont="1" applyBorder="1" applyAlignment="1">
      <alignment horizontal="center" vertical="center"/>
    </xf>
    <xf numFmtId="0" fontId="14" fillId="0" borderId="32" xfId="0" applyFont="1" applyBorder="1" applyAlignment="1">
      <alignment vertical="center" textRotation="255" wrapText="1"/>
    </xf>
    <xf numFmtId="179" fontId="6" fillId="0" borderId="0" xfId="0" applyNumberFormat="1" applyFont="1" applyAlignment="1">
      <alignment horizontal="center" vertical="center"/>
    </xf>
    <xf numFmtId="38" fontId="6" fillId="0" borderId="0" xfId="0" applyNumberFormat="1" applyFont="1">
      <alignment vertical="center"/>
    </xf>
    <xf numFmtId="0" fontId="6" fillId="0" borderId="0" xfId="0" applyFont="1">
      <alignment vertical="center"/>
    </xf>
    <xf numFmtId="0" fontId="13" fillId="0" borderId="6" xfId="0" applyFont="1" applyBorder="1" applyAlignment="1">
      <alignment horizontal="center" vertical="center" wrapText="1"/>
    </xf>
    <xf numFmtId="0" fontId="6" fillId="0" borderId="18" xfId="0" applyFont="1" applyBorder="1" applyAlignment="1">
      <alignment vertical="center" textRotation="255"/>
    </xf>
    <xf numFmtId="0" fontId="4" fillId="0" borderId="106" xfId="0" applyFont="1" applyBorder="1">
      <alignment vertical="center"/>
    </xf>
    <xf numFmtId="0" fontId="4" fillId="0" borderId="110" xfId="0" applyFont="1" applyBorder="1">
      <alignment vertical="center"/>
    </xf>
    <xf numFmtId="38" fontId="6" fillId="0" borderId="20" xfId="1" applyFont="1" applyBorder="1" applyAlignment="1">
      <alignment horizontal="right" vertical="center"/>
    </xf>
    <xf numFmtId="40" fontId="6" fillId="4" borderId="20" xfId="1" applyNumberFormat="1" applyFont="1" applyFill="1" applyBorder="1">
      <alignment vertical="center"/>
    </xf>
    <xf numFmtId="0" fontId="4" fillId="0" borderId="47" xfId="0" applyFont="1" applyBorder="1">
      <alignment vertical="center"/>
    </xf>
    <xf numFmtId="0" fontId="4" fillId="0" borderId="1" xfId="0" applyFont="1" applyBorder="1">
      <alignment vertical="center"/>
    </xf>
    <xf numFmtId="177" fontId="15" fillId="0" borderId="19" xfId="1" applyNumberFormat="1" applyFont="1" applyFill="1" applyBorder="1" applyAlignment="1">
      <alignment horizontal="right" vertical="center"/>
    </xf>
    <xf numFmtId="40" fontId="4" fillId="0" borderId="0" xfId="0" applyNumberFormat="1" applyFont="1">
      <alignment vertical="center"/>
    </xf>
    <xf numFmtId="38" fontId="3" fillId="0" borderId="0" xfId="1" applyFont="1" applyBorder="1" applyAlignment="1">
      <alignment horizontal="center" vertical="center"/>
    </xf>
    <xf numFmtId="0" fontId="3" fillId="0" borderId="0" xfId="0" applyFont="1">
      <alignment vertical="center"/>
    </xf>
    <xf numFmtId="0" fontId="3" fillId="0" borderId="0" xfId="0" applyFont="1" applyAlignment="1">
      <alignment horizontal="center" vertical="center"/>
    </xf>
    <xf numFmtId="38" fontId="3" fillId="0" borderId="20" xfId="1" applyFont="1" applyFill="1" applyBorder="1">
      <alignment vertical="center"/>
    </xf>
    <xf numFmtId="40" fontId="3" fillId="0" borderId="20" xfId="1" applyNumberFormat="1" applyFont="1" applyFill="1" applyBorder="1">
      <alignment vertical="center"/>
    </xf>
    <xf numFmtId="38" fontId="4" fillId="0" borderId="0" xfId="1" applyFont="1" applyFill="1" applyAlignment="1">
      <alignment horizontal="center" vertical="center"/>
    </xf>
    <xf numFmtId="177" fontId="4" fillId="0" borderId="0" xfId="1" applyNumberFormat="1" applyFont="1" applyFill="1" applyBorder="1" applyAlignment="1">
      <alignment horizontal="center" vertical="center"/>
    </xf>
    <xf numFmtId="40" fontId="4" fillId="0" borderId="108" xfId="1" applyNumberFormat="1" applyFont="1" applyFill="1" applyBorder="1">
      <alignment vertical="center"/>
    </xf>
    <xf numFmtId="40" fontId="4" fillId="0" borderId="111" xfId="1" applyNumberFormat="1" applyFont="1" applyFill="1" applyBorder="1">
      <alignment vertical="center"/>
    </xf>
    <xf numFmtId="38" fontId="4" fillId="0" borderId="3" xfId="1" applyFont="1" applyFill="1" applyBorder="1">
      <alignment vertical="center"/>
    </xf>
    <xf numFmtId="38" fontId="4" fillId="0" borderId="0" xfId="1" applyFont="1" applyFill="1" applyBorder="1" applyAlignment="1">
      <alignment horizontal="center" vertical="center"/>
    </xf>
    <xf numFmtId="40" fontId="4" fillId="0" borderId="43" xfId="1" applyNumberFormat="1" applyFont="1" applyFill="1" applyBorder="1">
      <alignment vertical="center"/>
    </xf>
    <xf numFmtId="38" fontId="4" fillId="0" borderId="109" xfId="1" applyFont="1" applyFill="1" applyBorder="1">
      <alignment vertical="center"/>
    </xf>
    <xf numFmtId="40" fontId="6" fillId="0" borderId="89" xfId="1" applyNumberFormat="1" applyFont="1" applyFill="1" applyBorder="1" applyAlignment="1">
      <alignment horizontal="center" vertical="center"/>
    </xf>
    <xf numFmtId="10" fontId="5" fillId="0" borderId="0" xfId="2" applyNumberFormat="1" applyFont="1" applyFill="1" applyBorder="1">
      <alignment vertical="center"/>
    </xf>
    <xf numFmtId="40" fontId="6" fillId="0" borderId="32" xfId="1" applyNumberFormat="1" applyFont="1" applyBorder="1" applyAlignment="1">
      <alignment horizontal="center" vertical="center"/>
    </xf>
    <xf numFmtId="38" fontId="3" fillId="2" borderId="20" xfId="1" applyFont="1" applyFill="1" applyBorder="1">
      <alignment vertical="center"/>
    </xf>
    <xf numFmtId="40" fontId="3" fillId="3" borderId="20" xfId="1" applyNumberFormat="1" applyFont="1" applyFill="1" applyBorder="1">
      <alignment vertical="center"/>
    </xf>
    <xf numFmtId="0" fontId="4" fillId="0" borderId="109" xfId="0" applyFont="1" applyBorder="1">
      <alignment vertical="center"/>
    </xf>
    <xf numFmtId="38" fontId="18" fillId="0" borderId="0" xfId="1" applyFont="1" applyBorder="1" applyAlignment="1">
      <alignment horizontal="center" vertical="center"/>
    </xf>
    <xf numFmtId="0" fontId="14" fillId="0" borderId="0" xfId="0" applyFont="1" applyAlignment="1">
      <alignment vertical="center" textRotation="255" wrapText="1"/>
    </xf>
    <xf numFmtId="38" fontId="8" fillId="0" borderId="32" xfId="1" applyFont="1" applyFill="1" applyBorder="1">
      <alignment vertical="center"/>
    </xf>
    <xf numFmtId="0" fontId="10" fillId="0" borderId="0" xfId="0" applyFont="1">
      <alignment vertical="center"/>
    </xf>
    <xf numFmtId="0" fontId="13" fillId="0" borderId="2" xfId="0" applyFont="1" applyBorder="1" applyAlignment="1">
      <alignment horizontal="left" vertical="center"/>
    </xf>
    <xf numFmtId="0" fontId="13" fillId="0" borderId="3" xfId="0" applyFont="1" applyBorder="1" applyAlignment="1">
      <alignment horizontal="center" vertical="center"/>
    </xf>
    <xf numFmtId="0" fontId="13" fillId="0" borderId="3" xfId="0" quotePrefix="1" applyFont="1" applyBorder="1" applyAlignment="1">
      <alignment horizontal="center" vertical="center"/>
    </xf>
    <xf numFmtId="38" fontId="13" fillId="0" borderId="84" xfId="1" applyFont="1" applyFill="1" applyBorder="1" applyAlignment="1">
      <alignment horizontal="right" vertical="center"/>
    </xf>
    <xf numFmtId="38" fontId="13" fillId="0" borderId="3" xfId="1" applyFont="1" applyFill="1" applyBorder="1">
      <alignment vertical="center"/>
    </xf>
    <xf numFmtId="40" fontId="13" fillId="0" borderId="108" xfId="1" applyNumberFormat="1" applyFont="1" applyBorder="1">
      <alignment vertical="center"/>
    </xf>
    <xf numFmtId="38" fontId="13" fillId="0" borderId="2" xfId="1" applyFont="1" applyBorder="1" applyAlignment="1">
      <alignment horizontal="center" vertical="center"/>
    </xf>
    <xf numFmtId="38" fontId="13" fillId="0" borderId="3" xfId="1" applyFont="1" applyFill="1" applyBorder="1" applyAlignment="1">
      <alignment vertical="center"/>
    </xf>
    <xf numFmtId="2" fontId="13" fillId="0" borderId="3" xfId="0" applyNumberFormat="1" applyFont="1" applyBorder="1">
      <alignment vertical="center"/>
    </xf>
    <xf numFmtId="38" fontId="13" fillId="0" borderId="84" xfId="1" applyFont="1" applyFill="1" applyBorder="1" applyAlignment="1">
      <alignment horizontal="center" vertical="center"/>
    </xf>
    <xf numFmtId="40" fontId="26" fillId="0" borderId="108" xfId="1" applyNumberFormat="1" applyFont="1" applyFill="1" applyBorder="1">
      <alignment vertical="center"/>
    </xf>
    <xf numFmtId="0" fontId="13" fillId="0" borderId="49" xfId="0" applyFont="1" applyBorder="1" applyAlignment="1">
      <alignment horizontal="left" vertical="center"/>
    </xf>
    <xf numFmtId="0" fontId="13" fillId="0" borderId="1" xfId="0" applyFont="1" applyBorder="1" applyAlignment="1">
      <alignment horizontal="center" vertical="center"/>
    </xf>
    <xf numFmtId="0" fontId="13" fillId="0" borderId="44" xfId="0" quotePrefix="1" applyFont="1" applyBorder="1" applyAlignment="1">
      <alignment horizontal="center" vertical="center"/>
    </xf>
    <xf numFmtId="38" fontId="13" fillId="0" borderId="46" xfId="1" applyFont="1" applyFill="1" applyBorder="1" applyAlignment="1">
      <alignment horizontal="right" vertical="center"/>
    </xf>
    <xf numFmtId="38" fontId="13" fillId="0" borderId="44" xfId="1" applyFont="1" applyFill="1" applyBorder="1" applyAlignment="1">
      <alignment horizontal="right" vertical="center"/>
    </xf>
    <xf numFmtId="38" fontId="13" fillId="0" borderId="1" xfId="1" applyFont="1" applyFill="1" applyBorder="1">
      <alignment vertical="center"/>
    </xf>
    <xf numFmtId="40" fontId="13" fillId="0" borderId="43" xfId="1" applyNumberFormat="1" applyFont="1" applyBorder="1">
      <alignment vertical="center"/>
    </xf>
    <xf numFmtId="38" fontId="13" fillId="0" borderId="49" xfId="1" applyFont="1" applyBorder="1" applyAlignment="1">
      <alignment horizontal="center" vertical="center"/>
    </xf>
    <xf numFmtId="38" fontId="13" fillId="0" borderId="46" xfId="1" applyFont="1" applyFill="1" applyBorder="1" applyAlignment="1">
      <alignment vertical="center"/>
    </xf>
    <xf numFmtId="38" fontId="13" fillId="0" borderId="44" xfId="1" applyFont="1" applyFill="1" applyBorder="1" applyAlignment="1">
      <alignment vertical="center"/>
    </xf>
    <xf numFmtId="38" fontId="13" fillId="0" borderId="1" xfId="1" applyFont="1" applyFill="1" applyBorder="1" applyAlignment="1">
      <alignment vertical="center"/>
    </xf>
    <xf numFmtId="2" fontId="13" fillId="0" borderId="1" xfId="0" applyNumberFormat="1" applyFont="1" applyBorder="1">
      <alignment vertical="center"/>
    </xf>
    <xf numFmtId="38" fontId="13" fillId="0" borderId="46" xfId="1" applyFont="1" applyFill="1" applyBorder="1" applyAlignment="1">
      <alignment horizontal="center" vertical="center"/>
    </xf>
    <xf numFmtId="40" fontId="26" fillId="0" borderId="43" xfId="1" applyNumberFormat="1" applyFont="1" applyFill="1" applyBorder="1">
      <alignment vertical="center"/>
    </xf>
    <xf numFmtId="0" fontId="13" fillId="0" borderId="51" xfId="0" applyFont="1" applyBorder="1" applyAlignment="1">
      <alignment horizontal="left" vertical="center"/>
    </xf>
    <xf numFmtId="0" fontId="13" fillId="0" borderId="52" xfId="0" applyFont="1" applyBorder="1" applyAlignment="1">
      <alignment horizontal="center" vertical="center"/>
    </xf>
    <xf numFmtId="38" fontId="13" fillId="0" borderId="57" xfId="1" applyFont="1" applyFill="1" applyBorder="1" applyAlignment="1">
      <alignment horizontal="right" vertical="center"/>
    </xf>
    <xf numFmtId="38" fontId="13" fillId="0" borderId="53" xfId="1" applyFont="1" applyFill="1" applyBorder="1" applyAlignment="1">
      <alignment horizontal="right" vertical="center"/>
    </xf>
    <xf numFmtId="38" fontId="13" fillId="0" borderId="52" xfId="1" applyFont="1" applyFill="1" applyBorder="1">
      <alignment vertical="center"/>
    </xf>
    <xf numFmtId="38" fontId="13" fillId="0" borderId="51" xfId="1" applyFont="1" applyBorder="1" applyAlignment="1">
      <alignment horizontal="center" vertical="center"/>
    </xf>
    <xf numFmtId="38" fontId="13" fillId="0" borderId="57" xfId="1" applyFont="1" applyFill="1" applyBorder="1" applyAlignment="1">
      <alignment vertical="center"/>
    </xf>
    <xf numFmtId="38" fontId="13" fillId="0" borderId="53" xfId="1" applyFont="1" applyFill="1" applyBorder="1" applyAlignment="1">
      <alignment vertical="center"/>
    </xf>
    <xf numFmtId="38" fontId="13" fillId="0" borderId="52" xfId="1" applyFont="1" applyFill="1" applyBorder="1" applyAlignment="1">
      <alignment vertical="center"/>
    </xf>
    <xf numFmtId="0" fontId="13" fillId="0" borderId="48" xfId="0" applyFont="1" applyBorder="1" applyAlignment="1">
      <alignment horizontal="center" vertical="center"/>
    </xf>
    <xf numFmtId="0" fontId="13" fillId="0" borderId="40" xfId="0" applyFont="1" applyBorder="1" applyAlignment="1">
      <alignment horizontal="center" vertical="center"/>
    </xf>
    <xf numFmtId="38" fontId="13" fillId="0" borderId="40" xfId="1" applyFont="1" applyFill="1" applyBorder="1">
      <alignment vertical="center"/>
    </xf>
    <xf numFmtId="40" fontId="13" fillId="0" borderId="41" xfId="1" applyNumberFormat="1" applyFont="1" applyBorder="1">
      <alignment vertical="center"/>
    </xf>
    <xf numFmtId="38" fontId="13" fillId="0" borderId="48" xfId="1" applyFont="1" applyBorder="1" applyAlignment="1">
      <alignment horizontal="center" vertical="center"/>
    </xf>
    <xf numFmtId="38" fontId="13" fillId="0" borderId="40" xfId="1" applyFont="1" applyFill="1" applyBorder="1" applyAlignment="1">
      <alignment horizontal="center" vertical="center"/>
    </xf>
    <xf numFmtId="2" fontId="13" fillId="0" borderId="40" xfId="0" applyNumberFormat="1" applyFont="1" applyBorder="1">
      <alignment vertical="center"/>
    </xf>
    <xf numFmtId="38" fontId="13" fillId="0" borderId="42" xfId="1" applyFont="1" applyFill="1" applyBorder="1" applyAlignment="1">
      <alignment horizontal="center" vertical="center"/>
    </xf>
    <xf numFmtId="40" fontId="26" fillId="0" borderId="41" xfId="1" applyNumberFormat="1" applyFont="1" applyFill="1" applyBorder="1">
      <alignment vertical="center"/>
    </xf>
    <xf numFmtId="0" fontId="26" fillId="0" borderId="117" xfId="0" applyFont="1" applyBorder="1" applyAlignment="1">
      <alignment horizontal="left" vertical="center" wrapText="1"/>
    </xf>
    <xf numFmtId="0" fontId="13" fillId="0" borderId="90" xfId="0" applyFont="1" applyBorder="1" applyAlignment="1">
      <alignment horizontal="center" vertical="center" shrinkToFit="1"/>
    </xf>
    <xf numFmtId="0" fontId="13" fillId="0" borderId="94" xfId="0" quotePrefix="1" applyFont="1" applyBorder="1" applyAlignment="1">
      <alignment horizontal="center" vertical="center"/>
    </xf>
    <xf numFmtId="0" fontId="13" fillId="0" borderId="79" xfId="0" applyFont="1" applyBorder="1" applyAlignment="1">
      <alignment horizontal="center" vertical="center" wrapText="1"/>
    </xf>
    <xf numFmtId="38" fontId="13" fillId="0" borderId="79" xfId="1" applyFont="1" applyFill="1" applyBorder="1">
      <alignment vertical="center"/>
    </xf>
    <xf numFmtId="40" fontId="13" fillId="0" borderId="80" xfId="0" applyNumberFormat="1" applyFont="1" applyBorder="1">
      <alignment vertical="center"/>
    </xf>
    <xf numFmtId="38" fontId="13" fillId="0" borderId="117" xfId="1" applyFont="1" applyBorder="1" applyAlignment="1">
      <alignment horizontal="center" vertical="center"/>
    </xf>
    <xf numFmtId="38" fontId="13" fillId="0" borderId="90" xfId="1" applyFont="1" applyFill="1" applyBorder="1" applyAlignment="1">
      <alignment vertical="center"/>
    </xf>
    <xf numFmtId="2" fontId="13" fillId="0" borderId="90" xfId="0" applyNumberFormat="1" applyFont="1" applyBorder="1">
      <alignment vertical="center"/>
    </xf>
    <xf numFmtId="40" fontId="26" fillId="0" borderId="123" xfId="1" applyNumberFormat="1" applyFont="1" applyFill="1" applyBorder="1">
      <alignment vertical="center"/>
    </xf>
    <xf numFmtId="0" fontId="13" fillId="0" borderId="47" xfId="0" applyFont="1" applyBorder="1" applyAlignment="1">
      <alignment horizontal="center" vertical="center" wrapText="1"/>
    </xf>
    <xf numFmtId="38" fontId="13" fillId="0" borderId="47" xfId="1" applyFont="1" applyFill="1" applyBorder="1">
      <alignment vertical="center"/>
    </xf>
    <xf numFmtId="40" fontId="13" fillId="0" borderId="50" xfId="0" applyNumberFormat="1" applyFont="1" applyBorder="1">
      <alignment vertical="center"/>
    </xf>
    <xf numFmtId="0" fontId="13" fillId="0" borderId="1" xfId="0" applyFont="1" applyBorder="1" applyAlignment="1">
      <alignment horizontal="center" vertical="center" wrapText="1"/>
    </xf>
    <xf numFmtId="38" fontId="13" fillId="0" borderId="82" xfId="1" applyFont="1" applyFill="1" applyBorder="1">
      <alignment vertical="center"/>
    </xf>
    <xf numFmtId="40" fontId="13" fillId="0" borderId="83" xfId="0" applyNumberFormat="1" applyFont="1" applyBorder="1">
      <alignment vertical="center"/>
    </xf>
    <xf numFmtId="40" fontId="26" fillId="0" borderId="56" xfId="1" applyNumberFormat="1" applyFont="1" applyFill="1" applyBorder="1">
      <alignment vertical="center"/>
    </xf>
    <xf numFmtId="0" fontId="13" fillId="0" borderId="73" xfId="0" applyFont="1" applyBorder="1" applyAlignment="1">
      <alignment horizontal="center" vertical="center" wrapText="1"/>
    </xf>
    <xf numFmtId="0" fontId="13" fillId="0" borderId="76" xfId="0" applyFont="1" applyBorder="1" applyAlignment="1">
      <alignment horizontal="center" vertical="center" wrapText="1"/>
    </xf>
    <xf numFmtId="38" fontId="13" fillId="0" borderId="74" xfId="1" applyFont="1" applyFill="1" applyBorder="1">
      <alignment vertical="center"/>
    </xf>
    <xf numFmtId="40" fontId="13" fillId="0" borderId="75" xfId="0" applyNumberFormat="1" applyFont="1" applyBorder="1">
      <alignment vertical="center"/>
    </xf>
    <xf numFmtId="38" fontId="13" fillId="0" borderId="73" xfId="1" applyFont="1" applyBorder="1" applyAlignment="1">
      <alignment horizontal="center" vertical="center"/>
    </xf>
    <xf numFmtId="38" fontId="13" fillId="0" borderId="76" xfId="1" applyFont="1" applyFill="1" applyBorder="1">
      <alignment vertical="center"/>
    </xf>
    <xf numFmtId="38" fontId="13" fillId="0" borderId="76" xfId="1" applyFont="1" applyFill="1" applyBorder="1" applyAlignment="1">
      <alignment horizontal="center" vertical="center"/>
    </xf>
    <xf numFmtId="2" fontId="13" fillId="0" borderId="76" xfId="0" applyNumberFormat="1" applyFont="1" applyBorder="1">
      <alignment vertical="center"/>
    </xf>
    <xf numFmtId="38" fontId="13" fillId="0" borderId="77" xfId="1" applyFont="1" applyFill="1" applyBorder="1" applyAlignment="1">
      <alignment horizontal="center" vertical="center"/>
    </xf>
    <xf numFmtId="40" fontId="26" fillId="0" borderId="78" xfId="1" applyNumberFormat="1" applyFont="1" applyFill="1" applyBorder="1">
      <alignment vertical="center"/>
    </xf>
    <xf numFmtId="0" fontId="14" fillId="0" borderId="5" xfId="0" applyFont="1" applyBorder="1" applyAlignment="1">
      <alignment horizontal="center" vertical="center"/>
    </xf>
    <xf numFmtId="0" fontId="14" fillId="0" borderId="7" xfId="0" applyFont="1" applyBorder="1" applyAlignment="1">
      <alignment horizontal="center" vertical="center"/>
    </xf>
    <xf numFmtId="38" fontId="13" fillId="0" borderId="9" xfId="1" applyFont="1" applyBorder="1">
      <alignment vertical="center"/>
    </xf>
    <xf numFmtId="40" fontId="13" fillId="0" borderId="8" xfId="0" applyNumberFormat="1" applyFont="1" applyBorder="1">
      <alignment vertical="center"/>
    </xf>
    <xf numFmtId="38" fontId="13" fillId="0" borderId="5" xfId="1" applyFont="1" applyBorder="1" applyAlignment="1">
      <alignment horizontal="center" vertical="center"/>
    </xf>
    <xf numFmtId="38" fontId="13" fillId="0" borderId="7" xfId="1" applyFont="1" applyBorder="1" applyAlignment="1">
      <alignment horizontal="right" vertical="center"/>
    </xf>
    <xf numFmtId="38" fontId="13" fillId="0" borderId="7" xfId="1" applyFont="1" applyFill="1" applyBorder="1" applyAlignment="1">
      <alignment horizontal="center" vertical="center"/>
    </xf>
    <xf numFmtId="2" fontId="14" fillId="0" borderId="7" xfId="1" applyNumberFormat="1" applyFont="1" applyFill="1" applyBorder="1">
      <alignment vertical="center"/>
    </xf>
    <xf numFmtId="177" fontId="14" fillId="0" borderId="6" xfId="1" applyNumberFormat="1" applyFont="1" applyFill="1" applyBorder="1" applyAlignment="1">
      <alignment horizontal="center" vertical="center"/>
    </xf>
    <xf numFmtId="40" fontId="14" fillId="0" borderId="8" xfId="1" applyNumberFormat="1" applyFont="1" applyFill="1" applyBorder="1">
      <alignment vertical="center"/>
    </xf>
    <xf numFmtId="0" fontId="13" fillId="0" borderId="24" xfId="0" applyFont="1" applyBorder="1" applyAlignment="1">
      <alignment horizontal="center" vertical="center"/>
    </xf>
    <xf numFmtId="38" fontId="13" fillId="0" borderId="139" xfId="1" applyFont="1" applyFill="1" applyBorder="1">
      <alignment vertical="center"/>
    </xf>
    <xf numFmtId="0" fontId="13" fillId="0" borderId="140" xfId="0" applyFont="1" applyBorder="1" applyAlignment="1">
      <alignment horizontal="center" vertical="center"/>
    </xf>
    <xf numFmtId="2" fontId="13" fillId="0" borderId="108" xfId="0" applyNumberFormat="1" applyFont="1" applyBorder="1">
      <alignment vertical="center"/>
    </xf>
    <xf numFmtId="40" fontId="13" fillId="0" borderId="3" xfId="0" applyNumberFormat="1" applyFont="1" applyBorder="1">
      <alignment vertical="center"/>
    </xf>
    <xf numFmtId="0" fontId="13" fillId="0" borderId="49" xfId="0" applyFont="1" applyBorder="1" applyAlignment="1">
      <alignment horizontal="left" vertical="center" shrinkToFit="1"/>
    </xf>
    <xf numFmtId="0" fontId="13" fillId="0" borderId="1" xfId="0" applyFont="1" applyBorder="1" applyAlignment="1">
      <alignment horizontal="center" vertical="center" shrinkToFit="1"/>
    </xf>
    <xf numFmtId="0" fontId="13" fillId="0" borderId="44" xfId="0" applyFont="1" applyBorder="1" applyAlignment="1">
      <alignment horizontal="center" vertical="center"/>
    </xf>
    <xf numFmtId="38" fontId="13" fillId="0" borderId="45" xfId="1" applyFont="1" applyFill="1" applyBorder="1">
      <alignment vertical="center"/>
    </xf>
    <xf numFmtId="0" fontId="13" fillId="0" borderId="16" xfId="0" applyFont="1" applyBorder="1" applyAlignment="1">
      <alignment horizontal="center" vertical="center"/>
    </xf>
    <xf numFmtId="2" fontId="13" fillId="0" borderId="43" xfId="0" applyNumberFormat="1" applyFont="1" applyBorder="1">
      <alignment vertical="center"/>
    </xf>
    <xf numFmtId="40" fontId="13" fillId="0" borderId="1" xfId="0" applyNumberFormat="1" applyFont="1" applyBorder="1">
      <alignment vertical="center"/>
    </xf>
    <xf numFmtId="0" fontId="13" fillId="0" borderId="51" xfId="0" applyFont="1" applyBorder="1" applyAlignment="1">
      <alignment horizontal="left" vertical="center" shrinkToFit="1"/>
    </xf>
    <xf numFmtId="38" fontId="13" fillId="0" borderId="54" xfId="1" applyFont="1" applyFill="1" applyBorder="1">
      <alignment vertical="center"/>
    </xf>
    <xf numFmtId="0" fontId="13" fillId="0" borderId="55" xfId="0" applyFont="1" applyBorder="1" applyAlignment="1">
      <alignment horizontal="center" vertical="center"/>
    </xf>
    <xf numFmtId="2" fontId="13" fillId="0" borderId="56" xfId="0" applyNumberFormat="1" applyFont="1" applyBorder="1">
      <alignment vertical="center"/>
    </xf>
    <xf numFmtId="40" fontId="13" fillId="0" borderId="52" xfId="0" applyNumberFormat="1" applyFont="1" applyBorder="1">
      <alignment vertical="center"/>
    </xf>
    <xf numFmtId="0" fontId="13" fillId="0" borderId="58" xfId="0" applyFont="1" applyBorder="1" applyAlignment="1">
      <alignment horizontal="center" vertical="center"/>
    </xf>
    <xf numFmtId="0" fontId="13" fillId="0" borderId="59" xfId="0" applyFont="1" applyBorder="1" applyAlignment="1">
      <alignment horizontal="center" vertical="center"/>
    </xf>
    <xf numFmtId="0" fontId="13" fillId="0" borderId="61" xfId="0" applyFont="1" applyBorder="1" applyAlignment="1">
      <alignment horizontal="center" vertical="center"/>
    </xf>
    <xf numFmtId="38" fontId="13" fillId="0" borderId="59" xfId="1" applyFont="1" applyFill="1" applyBorder="1">
      <alignment vertical="center"/>
    </xf>
    <xf numFmtId="2" fontId="13" fillId="0" borderId="62" xfId="0" applyNumberFormat="1" applyFont="1" applyBorder="1">
      <alignment vertical="center"/>
    </xf>
    <xf numFmtId="38" fontId="13" fillId="0" borderId="58" xfId="1" applyFont="1" applyBorder="1" applyAlignment="1">
      <alignment horizontal="center" vertical="center"/>
    </xf>
    <xf numFmtId="0" fontId="13" fillId="0" borderId="60" xfId="0" applyFont="1" applyBorder="1" applyAlignment="1">
      <alignment horizontal="center" vertical="center"/>
    </xf>
    <xf numFmtId="38" fontId="13" fillId="0" borderId="63" xfId="1" applyFont="1" applyFill="1" applyBorder="1" applyAlignment="1">
      <alignment horizontal="center" vertical="center"/>
    </xf>
    <xf numFmtId="38" fontId="13" fillId="0" borderId="61" xfId="1" applyFont="1" applyFill="1" applyBorder="1" applyAlignment="1">
      <alignment horizontal="center" vertical="center"/>
    </xf>
    <xf numFmtId="40" fontId="13" fillId="0" borderId="59" xfId="0" applyNumberFormat="1" applyFont="1" applyBorder="1">
      <alignment vertical="center"/>
    </xf>
    <xf numFmtId="38" fontId="13" fillId="0" borderId="64" xfId="1" applyFont="1" applyFill="1" applyBorder="1" applyAlignment="1">
      <alignment horizontal="center" vertical="center"/>
    </xf>
    <xf numFmtId="40" fontId="26" fillId="0" borderId="62" xfId="1" applyNumberFormat="1" applyFont="1" applyFill="1" applyBorder="1">
      <alignment vertical="center"/>
    </xf>
    <xf numFmtId="0" fontId="26" fillId="0" borderId="2" xfId="0" applyFont="1" applyBorder="1" applyAlignment="1">
      <alignment horizontal="left" vertical="center"/>
    </xf>
    <xf numFmtId="0" fontId="13" fillId="0" borderId="3"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106" xfId="0" applyFont="1" applyBorder="1" applyAlignment="1">
      <alignment horizontal="center" vertical="center" wrapText="1"/>
    </xf>
    <xf numFmtId="38" fontId="13" fillId="0" borderId="106" xfId="1" applyFont="1" applyFill="1" applyBorder="1">
      <alignment vertical="center"/>
    </xf>
    <xf numFmtId="2" fontId="13" fillId="0" borderId="141" xfId="0" applyNumberFormat="1" applyFont="1" applyBorder="1">
      <alignment vertical="center"/>
    </xf>
    <xf numFmtId="38" fontId="13" fillId="0" borderId="140" xfId="1" applyFont="1" applyFill="1" applyBorder="1">
      <alignment vertical="center"/>
    </xf>
    <xf numFmtId="0" fontId="26" fillId="0" borderId="49" xfId="0" applyFont="1" applyBorder="1" applyAlignment="1">
      <alignment horizontal="left" vertical="center"/>
    </xf>
    <xf numFmtId="0" fontId="13" fillId="0" borderId="44" xfId="0" applyFont="1" applyBorder="1" applyAlignment="1">
      <alignment horizontal="center" vertical="center" wrapText="1"/>
    </xf>
    <xf numFmtId="2" fontId="13" fillId="0" borderId="50" xfId="0" applyNumberFormat="1" applyFont="1" applyBorder="1">
      <alignment vertical="center"/>
    </xf>
    <xf numFmtId="0" fontId="13" fillId="0" borderId="49" xfId="0" applyFont="1" applyBorder="1" applyAlignment="1">
      <alignment horizontal="left" vertical="center" wrapText="1"/>
    </xf>
    <xf numFmtId="38" fontId="13" fillId="0" borderId="16" xfId="1" applyFont="1" applyFill="1" applyBorder="1" applyAlignment="1">
      <alignment horizontal="center" vertical="center"/>
    </xf>
    <xf numFmtId="0" fontId="13" fillId="0" borderId="51" xfId="0" applyFont="1" applyBorder="1" applyAlignment="1">
      <alignment horizontal="left" vertical="center" wrapText="1"/>
    </xf>
    <xf numFmtId="2" fontId="13" fillId="0" borderId="83" xfId="0" applyNumberFormat="1" applyFont="1" applyBorder="1">
      <alignment vertical="center"/>
    </xf>
    <xf numFmtId="38" fontId="13" fillId="0" borderId="55" xfId="1" applyFont="1" applyFill="1" applyBorder="1" applyAlignment="1">
      <alignment horizontal="center" vertical="center"/>
    </xf>
    <xf numFmtId="0" fontId="13" fillId="0" borderId="58" xfId="0" applyFont="1" applyBorder="1" applyAlignment="1">
      <alignment horizontal="center" vertical="center" wrapText="1"/>
    </xf>
    <xf numFmtId="0" fontId="13" fillId="0" borderId="59" xfId="0" applyFont="1" applyBorder="1" applyAlignment="1">
      <alignment horizontal="center" vertical="center" wrapText="1"/>
    </xf>
    <xf numFmtId="38" fontId="13" fillId="0" borderId="70" xfId="1" applyFont="1" applyFill="1" applyBorder="1">
      <alignment vertical="center"/>
    </xf>
    <xf numFmtId="2" fontId="13" fillId="0" borderId="67" xfId="0" applyNumberFormat="1" applyFont="1" applyBorder="1">
      <alignment vertical="center"/>
    </xf>
    <xf numFmtId="38" fontId="13" fillId="0" borderId="59" xfId="1" applyFont="1" applyFill="1" applyBorder="1" applyAlignment="1">
      <alignment horizontal="center" vertical="center"/>
    </xf>
    <xf numFmtId="0" fontId="14" fillId="0" borderId="33" xfId="0" applyFont="1" applyBorder="1" applyAlignment="1">
      <alignment horizontal="center" vertical="center"/>
    </xf>
    <xf numFmtId="0" fontId="13" fillId="0" borderId="7" xfId="0" applyFont="1" applyBorder="1" applyAlignment="1">
      <alignment horizontal="center" vertical="center"/>
    </xf>
    <xf numFmtId="38" fontId="13" fillId="0" borderId="19" xfId="0" applyNumberFormat="1" applyFont="1" applyBorder="1">
      <alignment vertical="center"/>
    </xf>
    <xf numFmtId="0" fontId="13" fillId="0" borderId="36" xfId="0" applyFont="1" applyBorder="1" applyAlignment="1">
      <alignment horizontal="center" vertical="center"/>
    </xf>
    <xf numFmtId="38" fontId="13" fillId="0" borderId="7" xfId="0" applyNumberFormat="1" applyFont="1" applyBorder="1">
      <alignment vertical="center"/>
    </xf>
    <xf numFmtId="40" fontId="13" fillId="2" borderId="19" xfId="0" applyNumberFormat="1" applyFont="1" applyFill="1" applyBorder="1">
      <alignment vertical="center"/>
    </xf>
    <xf numFmtId="38" fontId="13" fillId="0" borderId="33" xfId="1" applyFont="1" applyBorder="1" applyAlignment="1">
      <alignment horizontal="center" vertical="center"/>
    </xf>
    <xf numFmtId="0" fontId="13" fillId="0" borderId="19" xfId="0" applyFont="1" applyBorder="1" applyAlignment="1">
      <alignment horizontal="center" vertical="center"/>
    </xf>
    <xf numFmtId="38" fontId="13" fillId="0" borderId="34" xfId="0" applyNumberFormat="1" applyFont="1" applyBorder="1">
      <alignment vertical="center"/>
    </xf>
    <xf numFmtId="0" fontId="13" fillId="0" borderId="34" xfId="0" applyFont="1" applyBorder="1" applyAlignment="1">
      <alignment horizontal="center" vertical="center"/>
    </xf>
    <xf numFmtId="38" fontId="13" fillId="0" borderId="35" xfId="1" applyFont="1" applyFill="1" applyBorder="1" applyAlignment="1">
      <alignment horizontal="center" vertical="center"/>
    </xf>
    <xf numFmtId="40" fontId="14" fillId="2" borderId="7" xfId="1" applyNumberFormat="1" applyFont="1" applyFill="1" applyBorder="1">
      <alignment vertical="center"/>
    </xf>
    <xf numFmtId="40" fontId="26" fillId="0" borderId="30" xfId="1" applyNumberFormat="1" applyFont="1" applyFill="1" applyBorder="1">
      <alignment vertical="center"/>
    </xf>
    <xf numFmtId="0" fontId="13" fillId="0" borderId="101" xfId="0" applyFont="1" applyBorder="1" applyAlignment="1">
      <alignment horizontal="center" vertical="center"/>
    </xf>
    <xf numFmtId="0" fontId="13" fillId="0" borderId="107" xfId="0" applyFont="1" applyBorder="1" applyAlignment="1">
      <alignment horizontal="center" vertical="center"/>
    </xf>
    <xf numFmtId="0" fontId="13" fillId="0" borderId="102" xfId="0" applyFont="1" applyBorder="1" applyAlignment="1">
      <alignment horizontal="center" vertical="center" wrapText="1"/>
    </xf>
    <xf numFmtId="0" fontId="13" fillId="0" borderId="105" xfId="0" applyFont="1" applyBorder="1" applyAlignment="1">
      <alignment horizontal="center" vertical="center" wrapText="1"/>
    </xf>
    <xf numFmtId="0" fontId="13" fillId="0" borderId="106" xfId="0" applyFont="1" applyBorder="1">
      <alignment vertical="center"/>
    </xf>
    <xf numFmtId="40" fontId="13" fillId="0" borderId="108" xfId="1" applyNumberFormat="1" applyFont="1" applyFill="1" applyBorder="1">
      <alignment vertical="center"/>
    </xf>
    <xf numFmtId="0" fontId="13" fillId="0" borderId="47" xfId="0" applyFont="1" applyBorder="1">
      <alignment vertical="center"/>
    </xf>
    <xf numFmtId="40" fontId="13" fillId="0" borderId="50" xfId="1" applyNumberFormat="1" applyFont="1" applyFill="1" applyBorder="1">
      <alignment vertical="center"/>
    </xf>
    <xf numFmtId="0" fontId="13" fillId="0" borderId="110" xfId="0" applyFont="1" applyBorder="1">
      <alignment vertical="center"/>
    </xf>
    <xf numFmtId="38" fontId="13" fillId="0" borderId="109" xfId="1" applyFont="1" applyFill="1" applyBorder="1">
      <alignment vertical="center"/>
    </xf>
    <xf numFmtId="40" fontId="13" fillId="0" borderId="111" xfId="1" applyNumberFormat="1" applyFont="1" applyFill="1" applyBorder="1">
      <alignment vertical="center"/>
    </xf>
    <xf numFmtId="0" fontId="13" fillId="0" borderId="106" xfId="0" applyFont="1" applyBorder="1" applyAlignment="1">
      <alignment horizontal="center" vertical="center"/>
    </xf>
    <xf numFmtId="0" fontId="13" fillId="0" borderId="47" xfId="0" applyFont="1" applyBorder="1" applyAlignment="1">
      <alignment horizontal="center" vertical="center"/>
    </xf>
    <xf numFmtId="40" fontId="13" fillId="0" borderId="43" xfId="1" applyNumberFormat="1" applyFont="1" applyFill="1" applyBorder="1">
      <alignment vertical="center"/>
    </xf>
    <xf numFmtId="0" fontId="13" fillId="0" borderId="109" xfId="0" applyFont="1" applyBorder="1" applyAlignment="1">
      <alignment horizontal="center" vertical="center"/>
    </xf>
    <xf numFmtId="0" fontId="13" fillId="0" borderId="110" xfId="0" applyFont="1" applyBorder="1" applyAlignment="1">
      <alignment horizontal="center" vertical="center"/>
    </xf>
    <xf numFmtId="0" fontId="13" fillId="0" borderId="0" xfId="0" applyFont="1">
      <alignment vertical="center"/>
    </xf>
    <xf numFmtId="0" fontId="13" fillId="0" borderId="0" xfId="0" applyFont="1" applyAlignment="1">
      <alignment horizontal="left" vertical="center"/>
    </xf>
    <xf numFmtId="0" fontId="13" fillId="0" borderId="0" xfId="0" applyFont="1" applyAlignment="1">
      <alignment horizontal="center" vertical="center"/>
    </xf>
    <xf numFmtId="38" fontId="13" fillId="0" borderId="0" xfId="1" applyFont="1" applyAlignment="1">
      <alignment horizontal="center" vertical="center"/>
    </xf>
    <xf numFmtId="0" fontId="14" fillId="0" borderId="0" xfId="0" applyFont="1" applyAlignment="1">
      <alignment horizontal="left" vertical="center"/>
    </xf>
    <xf numFmtId="38" fontId="13" fillId="0" borderId="60" xfId="1" applyFont="1" applyFill="1" applyBorder="1" applyAlignment="1">
      <alignment horizontal="center" vertical="center"/>
    </xf>
    <xf numFmtId="38" fontId="13" fillId="0" borderId="0" xfId="1" applyFont="1" applyBorder="1" applyAlignment="1">
      <alignment horizontal="center" vertical="center"/>
    </xf>
    <xf numFmtId="0" fontId="27" fillId="0" borderId="0" xfId="0" applyFont="1">
      <alignment vertical="center"/>
    </xf>
    <xf numFmtId="0" fontId="28" fillId="6" borderId="0" xfId="0" applyFont="1" applyFill="1" applyAlignment="1">
      <alignment horizontal="center" vertical="center"/>
    </xf>
    <xf numFmtId="0" fontId="28" fillId="6" borderId="0" xfId="0" applyFont="1" applyFill="1">
      <alignment vertical="center"/>
    </xf>
    <xf numFmtId="0" fontId="27" fillId="6" borderId="0" xfId="0" applyFont="1" applyFill="1">
      <alignment vertical="center"/>
    </xf>
    <xf numFmtId="38" fontId="29" fillId="6" borderId="0" xfId="1" applyFont="1" applyFill="1" applyBorder="1" applyAlignment="1">
      <alignment vertical="center"/>
    </xf>
    <xf numFmtId="10" fontId="29" fillId="6" borderId="0" xfId="2" applyNumberFormat="1" applyFont="1" applyFill="1" applyBorder="1">
      <alignment vertical="center"/>
    </xf>
    <xf numFmtId="38" fontId="14" fillId="0" borderId="0" xfId="1" applyFont="1" applyBorder="1" applyAlignment="1">
      <alignment horizontal="right" vertical="center"/>
    </xf>
    <xf numFmtId="40" fontId="14" fillId="0" borderId="0" xfId="1" applyNumberFormat="1" applyFont="1" applyFill="1" applyBorder="1">
      <alignment vertical="center"/>
    </xf>
    <xf numFmtId="0" fontId="14" fillId="0" borderId="0" xfId="0" applyFont="1" applyAlignment="1"/>
    <xf numFmtId="38" fontId="14" fillId="0" borderId="0" xfId="1" applyFont="1" applyAlignment="1">
      <alignment horizontal="center"/>
    </xf>
    <xf numFmtId="0" fontId="13" fillId="0" borderId="0" xfId="0" applyFont="1" applyAlignment="1">
      <alignment vertical="center" wrapText="1"/>
    </xf>
    <xf numFmtId="0" fontId="28" fillId="6" borderId="0" xfId="0" applyFont="1" applyFill="1" applyAlignment="1">
      <alignment horizontal="center" vertical="center" wrapText="1"/>
    </xf>
    <xf numFmtId="0" fontId="28" fillId="6" borderId="0" xfId="0" applyFont="1" applyFill="1" applyAlignment="1">
      <alignment vertical="center" wrapText="1"/>
    </xf>
    <xf numFmtId="0" fontId="13" fillId="0" borderId="0" xfId="0" applyFont="1" applyAlignment="1"/>
    <xf numFmtId="38" fontId="13" fillId="0" borderId="0" xfId="1" applyFont="1" applyFill="1" applyBorder="1">
      <alignment vertical="center"/>
    </xf>
    <xf numFmtId="38" fontId="26" fillId="6" borderId="0" xfId="1" applyFont="1" applyFill="1" applyBorder="1" applyAlignment="1">
      <alignment horizontal="center" vertical="center" wrapText="1"/>
    </xf>
    <xf numFmtId="38" fontId="26" fillId="6" borderId="0" xfId="1" applyFont="1" applyFill="1" applyBorder="1">
      <alignment vertical="center"/>
    </xf>
    <xf numFmtId="38" fontId="26" fillId="6" borderId="0" xfId="1" applyFont="1" applyFill="1" applyBorder="1" applyAlignment="1">
      <alignment horizontal="right" vertical="center"/>
    </xf>
    <xf numFmtId="38" fontId="26" fillId="6" borderId="0" xfId="1" applyFont="1" applyFill="1" applyBorder="1" applyAlignment="1">
      <alignment vertical="center" wrapText="1"/>
    </xf>
    <xf numFmtId="177" fontId="26" fillId="6" borderId="0" xfId="1" applyNumberFormat="1" applyFont="1" applyFill="1" applyBorder="1">
      <alignment vertical="center"/>
    </xf>
    <xf numFmtId="38" fontId="13" fillId="0" borderId="0" xfId="1" applyFont="1" applyAlignment="1">
      <alignment horizontal="center" vertical="center" wrapText="1"/>
    </xf>
    <xf numFmtId="38" fontId="26" fillId="0" borderId="0" xfId="1" applyFont="1" applyFill="1" applyBorder="1" applyAlignment="1">
      <alignment horizontal="center" vertical="center" wrapText="1"/>
    </xf>
    <xf numFmtId="38" fontId="26" fillId="0" borderId="0" xfId="1" applyFont="1" applyFill="1" applyBorder="1">
      <alignment vertical="center"/>
    </xf>
    <xf numFmtId="38" fontId="26" fillId="0" borderId="0" xfId="1" applyFont="1" applyBorder="1">
      <alignment vertical="center"/>
    </xf>
    <xf numFmtId="38" fontId="26" fillId="0" borderId="0" xfId="1" applyFont="1" applyBorder="1" applyAlignment="1">
      <alignment horizontal="right" vertical="center"/>
    </xf>
    <xf numFmtId="38" fontId="26" fillId="0" borderId="0" xfId="1" applyFont="1" applyBorder="1" applyAlignment="1">
      <alignment horizontal="center" vertical="center"/>
    </xf>
    <xf numFmtId="177" fontId="26" fillId="0" borderId="0" xfId="1" applyNumberFormat="1" applyFont="1" applyBorder="1">
      <alignment vertical="center"/>
    </xf>
    <xf numFmtId="0" fontId="27" fillId="0" borderId="0" xfId="0" applyFont="1" applyAlignment="1">
      <alignment horizontal="center" vertical="center"/>
    </xf>
    <xf numFmtId="0" fontId="4" fillId="0" borderId="21" xfId="0" applyFont="1" applyBorder="1" applyAlignment="1">
      <alignment horizontal="left" vertical="center" shrinkToFit="1"/>
    </xf>
    <xf numFmtId="0" fontId="4" fillId="0" borderId="25" xfId="0" applyFont="1" applyBorder="1" applyAlignment="1">
      <alignment horizontal="center" vertical="center" shrinkToFit="1"/>
    </xf>
    <xf numFmtId="0" fontId="7" fillId="0" borderId="142" xfId="0" applyFont="1" applyBorder="1" applyAlignment="1">
      <alignment horizontal="left" vertical="center" shrinkToFit="1"/>
    </xf>
    <xf numFmtId="0" fontId="4" fillId="0" borderId="23" xfId="0" applyFont="1" applyBorder="1" applyAlignment="1">
      <alignment horizontal="center" vertical="center"/>
    </xf>
    <xf numFmtId="0" fontId="4" fillId="0" borderId="49" xfId="0" applyFont="1" applyBorder="1" applyAlignment="1">
      <alignment horizontal="left" vertical="center" shrinkToFit="1"/>
    </xf>
    <xf numFmtId="0" fontId="4" fillId="0" borderId="1" xfId="0" applyFont="1" applyBorder="1" applyAlignment="1">
      <alignment horizontal="center" vertical="center" shrinkToFit="1"/>
    </xf>
    <xf numFmtId="0" fontId="7" fillId="0" borderId="142" xfId="0" applyFont="1" applyBorder="1" applyAlignment="1">
      <alignment horizontal="left" vertical="center"/>
    </xf>
    <xf numFmtId="0" fontId="4" fillId="0" borderId="4" xfId="0" quotePrefix="1" applyFont="1" applyBorder="1" applyAlignment="1">
      <alignment horizontal="center" vertical="center"/>
    </xf>
    <xf numFmtId="0" fontId="4" fillId="0" borderId="23" xfId="0" quotePrefix="1" applyFont="1" applyBorder="1" applyAlignment="1">
      <alignment horizontal="center" vertical="center"/>
    </xf>
    <xf numFmtId="0" fontId="4" fillId="0" borderId="25" xfId="0" applyFont="1" applyBorder="1" applyAlignment="1">
      <alignment horizontal="center" vertical="center"/>
    </xf>
    <xf numFmtId="0" fontId="4" fillId="0" borderId="142" xfId="0" applyFont="1" applyBorder="1" applyAlignment="1">
      <alignment horizontal="left" vertical="center" shrinkToFit="1"/>
    </xf>
    <xf numFmtId="0" fontId="4" fillId="0" borderId="26" xfId="0" applyFont="1" applyBorder="1" applyAlignment="1">
      <alignment horizontal="left" vertical="center" wrapText="1"/>
    </xf>
    <xf numFmtId="0" fontId="4" fillId="0" borderId="143" xfId="0" applyFont="1" applyBorder="1" applyAlignment="1">
      <alignment horizontal="center" vertical="center" wrapText="1"/>
    </xf>
    <xf numFmtId="0" fontId="4" fillId="0" borderId="3" xfId="0" applyFont="1" applyBorder="1" applyAlignment="1">
      <alignment horizontal="center" vertical="center" shrinkToFit="1"/>
    </xf>
    <xf numFmtId="0" fontId="4" fillId="0" borderId="4"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1" xfId="0" applyFont="1" applyBorder="1" applyAlignment="1">
      <alignment horizontal="center" vertical="center" wrapText="1"/>
    </xf>
    <xf numFmtId="38" fontId="10" fillId="0" borderId="3" xfId="1" applyFont="1" applyFill="1" applyBorder="1">
      <alignment vertical="center"/>
    </xf>
    <xf numFmtId="38" fontId="30" fillId="0" borderId="143" xfId="1" applyFont="1" applyFill="1" applyBorder="1">
      <alignment vertical="center"/>
    </xf>
    <xf numFmtId="0" fontId="7" fillId="0" borderId="2" xfId="0" applyFont="1" applyBorder="1" applyAlignment="1">
      <alignment horizontal="left" vertical="center"/>
    </xf>
    <xf numFmtId="0" fontId="7" fillId="0" borderId="3" xfId="0" applyFont="1" applyBorder="1" applyAlignment="1">
      <alignment horizontal="center" vertical="center"/>
    </xf>
    <xf numFmtId="0" fontId="7" fillId="0" borderId="117" xfId="0" applyFont="1" applyBorder="1" applyAlignment="1">
      <alignment horizontal="left" vertical="center" wrapText="1"/>
    </xf>
    <xf numFmtId="0" fontId="7" fillId="0" borderId="90" xfId="0" applyFont="1" applyBorder="1" applyAlignment="1">
      <alignment horizontal="center" vertical="center" shrinkToFit="1"/>
    </xf>
    <xf numFmtId="0" fontId="13" fillId="0" borderId="104" xfId="0" applyFont="1" applyBorder="1" applyAlignment="1">
      <alignment horizontal="center" vertical="center" wrapText="1"/>
    </xf>
    <xf numFmtId="0" fontId="13" fillId="0" borderId="7" xfId="0" applyFont="1" applyBorder="1" applyAlignment="1">
      <alignment horizontal="center" vertical="center" wrapText="1"/>
    </xf>
    <xf numFmtId="0" fontId="3" fillId="0" borderId="0" xfId="0" applyFont="1" applyAlignment="1">
      <alignment horizontal="left" vertical="center"/>
    </xf>
    <xf numFmtId="0" fontId="9" fillId="0" borderId="0" xfId="0" applyFont="1">
      <alignment vertical="center"/>
    </xf>
    <xf numFmtId="0" fontId="3" fillId="13" borderId="1" xfId="0" applyFont="1" applyFill="1" applyBorder="1" applyAlignment="1">
      <alignment horizontal="center" vertical="center"/>
    </xf>
    <xf numFmtId="0" fontId="3" fillId="1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lignment vertical="center"/>
    </xf>
    <xf numFmtId="2" fontId="3" fillId="0" borderId="1" xfId="0" applyNumberFormat="1" applyFont="1" applyBorder="1" applyAlignment="1">
      <alignment horizontal="center" vertical="center"/>
    </xf>
    <xf numFmtId="0" fontId="5" fillId="7" borderId="0" xfId="0" applyFont="1" applyFill="1">
      <alignment vertical="center"/>
    </xf>
    <xf numFmtId="0" fontId="36" fillId="0" borderId="1" xfId="0" applyFont="1" applyBorder="1" applyAlignment="1">
      <alignment horizontal="center" vertical="center"/>
    </xf>
    <xf numFmtId="0" fontId="4" fillId="14" borderId="3" xfId="0" quotePrefix="1" applyFont="1" applyFill="1" applyBorder="1" applyAlignment="1" applyProtection="1">
      <alignment horizontal="center" vertical="center"/>
      <protection locked="0"/>
    </xf>
    <xf numFmtId="0" fontId="4" fillId="14" borderId="1" xfId="0" quotePrefix="1" applyFont="1" applyFill="1" applyBorder="1" applyAlignment="1" applyProtection="1">
      <alignment horizontal="center" vertical="center"/>
      <protection locked="0"/>
    </xf>
    <xf numFmtId="0" fontId="4" fillId="14" borderId="109" xfId="0" quotePrefix="1" applyFont="1" applyFill="1" applyBorder="1" applyAlignment="1" applyProtection="1">
      <alignment horizontal="center" vertical="center"/>
      <protection locked="0"/>
    </xf>
    <xf numFmtId="0" fontId="26" fillId="0" borderId="0" xfId="0" applyFont="1" applyAlignment="1">
      <alignment horizontal="left" vertical="center"/>
    </xf>
    <xf numFmtId="0" fontId="4" fillId="0" borderId="46" xfId="0" applyFont="1" applyBorder="1" applyAlignment="1">
      <alignment horizontal="center" vertical="center"/>
    </xf>
    <xf numFmtId="0" fontId="4" fillId="0" borderId="84" xfId="0" applyFont="1" applyBorder="1" applyAlignment="1">
      <alignment horizontal="center" vertical="center"/>
    </xf>
    <xf numFmtId="0" fontId="4" fillId="0" borderId="24" xfId="0" applyFont="1" applyBorder="1" applyAlignment="1">
      <alignment horizontal="center" vertical="center"/>
    </xf>
    <xf numFmtId="38" fontId="3" fillId="0" borderId="0" xfId="0" applyNumberFormat="1" applyFont="1">
      <alignment vertical="center"/>
    </xf>
    <xf numFmtId="176" fontId="3" fillId="0" borderId="0" xfId="0" applyNumberFormat="1" applyFont="1" applyAlignment="1">
      <alignment horizontal="center" vertical="center"/>
    </xf>
    <xf numFmtId="38" fontId="3" fillId="2" borderId="20" xfId="1" applyFont="1" applyFill="1" applyBorder="1" applyProtection="1">
      <alignment vertical="center"/>
    </xf>
    <xf numFmtId="38" fontId="3" fillId="0" borderId="0" xfId="1" applyFont="1" applyFill="1" applyBorder="1" applyAlignment="1" applyProtection="1">
      <alignment vertical="center" wrapText="1"/>
    </xf>
    <xf numFmtId="40" fontId="3" fillId="3" borderId="20" xfId="1" applyNumberFormat="1" applyFont="1" applyFill="1" applyBorder="1" applyProtection="1">
      <alignment vertical="center"/>
    </xf>
    <xf numFmtId="177" fontId="3" fillId="0" borderId="0" xfId="1" applyNumberFormat="1" applyFont="1" applyFill="1" applyBorder="1" applyAlignment="1" applyProtection="1">
      <alignment horizontal="center" vertical="center"/>
    </xf>
    <xf numFmtId="40" fontId="3" fillId="2" borderId="20" xfId="1" applyNumberFormat="1" applyFont="1" applyFill="1" applyBorder="1" applyProtection="1">
      <alignment vertical="center"/>
    </xf>
    <xf numFmtId="0" fontId="20" fillId="0" borderId="0" xfId="0" applyFont="1" applyAlignment="1">
      <alignment horizontal="center"/>
    </xf>
    <xf numFmtId="0" fontId="33" fillId="0" borderId="0" xfId="0" applyFont="1" applyAlignment="1">
      <alignment horizontal="center"/>
    </xf>
    <xf numFmtId="177" fontId="4" fillId="0" borderId="0" xfId="1" applyNumberFormat="1" applyFont="1" applyBorder="1" applyAlignment="1" applyProtection="1">
      <alignment horizontal="center" vertical="center"/>
    </xf>
    <xf numFmtId="0" fontId="17" fillId="0" borderId="0" xfId="0" applyFont="1" applyAlignment="1">
      <alignment vertical="center" wrapText="1"/>
    </xf>
    <xf numFmtId="38" fontId="11" fillId="0" borderId="0" xfId="1" applyFont="1" applyFill="1" applyBorder="1" applyAlignment="1" applyProtection="1">
      <alignment vertical="center"/>
    </xf>
    <xf numFmtId="0" fontId="19" fillId="0" borderId="0" xfId="0" applyFont="1">
      <alignment vertical="center"/>
    </xf>
    <xf numFmtId="0" fontId="19" fillId="0" borderId="0" xfId="0" applyFont="1" applyAlignment="1">
      <alignment horizontal="center" vertical="top"/>
    </xf>
    <xf numFmtId="10" fontId="5" fillId="0" borderId="0" xfId="2" applyNumberFormat="1" applyFont="1" applyFill="1" applyBorder="1" applyAlignment="1" applyProtection="1">
      <alignment vertical="center"/>
    </xf>
    <xf numFmtId="10" fontId="3" fillId="0" borderId="0" xfId="2" applyNumberFormat="1" applyFont="1" applyFill="1" applyBorder="1" applyProtection="1">
      <alignment vertical="center"/>
    </xf>
    <xf numFmtId="38" fontId="19" fillId="0" borderId="0" xfId="1" applyFont="1" applyFill="1" applyBorder="1" applyAlignment="1" applyProtection="1">
      <alignment horizontal="left"/>
    </xf>
    <xf numFmtId="38" fontId="16" fillId="0" borderId="0" xfId="1" applyFont="1" applyFill="1" applyBorder="1" applyAlignment="1" applyProtection="1">
      <alignment vertical="center"/>
    </xf>
    <xf numFmtId="0" fontId="19" fillId="0" borderId="0" xfId="0" applyFont="1" applyAlignment="1">
      <alignment horizontal="left"/>
    </xf>
    <xf numFmtId="10" fontId="19" fillId="0" borderId="0" xfId="2" applyNumberFormat="1" applyFont="1" applyFill="1" applyBorder="1" applyAlignment="1" applyProtection="1">
      <alignment horizontal="center" vertical="center"/>
    </xf>
    <xf numFmtId="0" fontId="19" fillId="0" borderId="0" xfId="0" applyFont="1" applyAlignment="1">
      <alignment vertical="center" shrinkToFit="1"/>
    </xf>
    <xf numFmtId="0" fontId="21" fillId="0" borderId="0" xfId="0" applyFont="1" applyAlignment="1">
      <alignment horizontal="left" vertical="center"/>
    </xf>
    <xf numFmtId="38" fontId="4" fillId="0" borderId="0" xfId="1" applyFont="1" applyAlignment="1" applyProtection="1">
      <alignment horizontal="center" vertical="center"/>
    </xf>
    <xf numFmtId="0" fontId="4" fillId="0" borderId="0" xfId="0" applyFont="1" applyAlignment="1">
      <alignment horizontal="right" vertical="center"/>
    </xf>
    <xf numFmtId="0" fontId="37" fillId="0" borderId="0" xfId="0" applyFont="1">
      <alignment vertical="center"/>
    </xf>
    <xf numFmtId="0" fontId="4" fillId="0" borderId="11" xfId="0" applyFont="1" applyBorder="1">
      <alignment vertical="center"/>
    </xf>
    <xf numFmtId="0" fontId="6" fillId="0" borderId="9" xfId="0" applyFont="1" applyBorder="1" applyAlignment="1">
      <alignment horizontal="left" vertical="center"/>
    </xf>
    <xf numFmtId="0" fontId="4" fillId="0" borderId="6" xfId="0" applyFont="1" applyBorder="1" applyAlignment="1">
      <alignment horizontal="center" vertical="center"/>
    </xf>
    <xf numFmtId="0" fontId="4" fillId="0" borderId="22" xfId="0" applyFont="1" applyBorder="1" applyAlignment="1">
      <alignment horizontal="center" vertical="center"/>
    </xf>
    <xf numFmtId="38" fontId="4" fillId="0" borderId="5" xfId="1" applyFont="1" applyBorder="1" applyAlignment="1" applyProtection="1">
      <alignment horizontal="center" vertical="center" wrapText="1"/>
    </xf>
    <xf numFmtId="0" fontId="10" fillId="0" borderId="8" xfId="0" applyFont="1" applyBorder="1" applyAlignment="1">
      <alignment horizontal="center" vertical="center" wrapText="1"/>
    </xf>
    <xf numFmtId="38" fontId="4" fillId="0" borderId="3" xfId="1" applyFont="1" applyFill="1" applyBorder="1" applyProtection="1">
      <alignment vertical="center"/>
    </xf>
    <xf numFmtId="40" fontId="4" fillId="0" borderId="108" xfId="1" applyNumberFormat="1" applyFont="1" applyBorder="1" applyProtection="1">
      <alignment vertical="center"/>
    </xf>
    <xf numFmtId="38" fontId="4" fillId="0" borderId="2" xfId="1" applyFont="1" applyBorder="1" applyAlignment="1" applyProtection="1">
      <alignment horizontal="center" vertical="center"/>
    </xf>
    <xf numFmtId="38" fontId="4" fillId="0" borderId="3" xfId="1" applyFont="1" applyFill="1" applyBorder="1" applyAlignment="1" applyProtection="1">
      <alignment vertical="center"/>
    </xf>
    <xf numFmtId="38" fontId="4" fillId="0" borderId="106" xfId="1" applyFont="1" applyFill="1" applyBorder="1" applyAlignment="1" applyProtection="1">
      <alignment vertical="center"/>
    </xf>
    <xf numFmtId="2" fontId="4" fillId="0" borderId="3" xfId="0" applyNumberFormat="1" applyFont="1" applyBorder="1">
      <alignment vertical="center"/>
    </xf>
    <xf numFmtId="38" fontId="4" fillId="0" borderId="106" xfId="1" applyFont="1" applyFill="1" applyBorder="1" applyAlignment="1" applyProtection="1">
      <alignment horizontal="center" vertical="center"/>
    </xf>
    <xf numFmtId="40" fontId="7" fillId="0" borderId="108" xfId="1" applyNumberFormat="1" applyFont="1" applyFill="1" applyBorder="1" applyProtection="1">
      <alignment vertical="center"/>
    </xf>
    <xf numFmtId="38" fontId="4" fillId="0" borderId="1" xfId="1" applyFont="1" applyFill="1" applyBorder="1" applyProtection="1">
      <alignment vertical="center"/>
    </xf>
    <xf numFmtId="40" fontId="4" fillId="0" borderId="43" xfId="1" applyNumberFormat="1" applyFont="1" applyBorder="1" applyProtection="1">
      <alignment vertical="center"/>
    </xf>
    <xf numFmtId="38" fontId="4" fillId="0" borderId="49" xfId="1" applyFont="1" applyBorder="1" applyAlignment="1" applyProtection="1">
      <alignment horizontal="center" vertical="center"/>
    </xf>
    <xf numFmtId="38" fontId="4" fillId="0" borderId="1" xfId="1" applyFont="1" applyFill="1" applyBorder="1" applyAlignment="1" applyProtection="1">
      <alignment vertical="center"/>
    </xf>
    <xf numFmtId="38" fontId="4" fillId="0" borderId="47" xfId="1" applyFont="1" applyFill="1" applyBorder="1" applyAlignment="1" applyProtection="1">
      <alignment vertical="center"/>
    </xf>
    <xf numFmtId="2" fontId="4" fillId="0" borderId="1" xfId="0" applyNumberFormat="1" applyFont="1" applyBorder="1">
      <alignment vertical="center"/>
    </xf>
    <xf numFmtId="38" fontId="4" fillId="0" borderId="47" xfId="1" applyFont="1" applyFill="1" applyBorder="1" applyAlignment="1" applyProtection="1">
      <alignment horizontal="center" vertical="center"/>
    </xf>
    <xf numFmtId="40" fontId="7" fillId="0" borderId="43" xfId="1" applyNumberFormat="1" applyFont="1" applyFill="1" applyBorder="1" applyProtection="1">
      <alignment vertical="center"/>
    </xf>
    <xf numFmtId="0" fontId="4" fillId="0" borderId="51" xfId="0" applyFont="1" applyBorder="1" applyAlignment="1">
      <alignment horizontal="left" vertical="center"/>
    </xf>
    <xf numFmtId="0" fontId="4" fillId="0" borderId="52" xfId="0" applyFont="1" applyBorder="1" applyAlignment="1">
      <alignment horizontal="center" vertical="center"/>
    </xf>
    <xf numFmtId="38" fontId="4" fillId="0" borderId="52" xfId="1" applyFont="1" applyFill="1" applyBorder="1" applyProtection="1">
      <alignment vertical="center"/>
    </xf>
    <xf numFmtId="40" fontId="4" fillId="0" borderId="56" xfId="1" applyNumberFormat="1" applyFont="1" applyBorder="1" applyProtection="1">
      <alignment vertical="center"/>
    </xf>
    <xf numFmtId="38" fontId="4" fillId="0" borderId="51" xfId="1" applyFont="1" applyBorder="1" applyAlignment="1" applyProtection="1">
      <alignment horizontal="center" vertical="center"/>
    </xf>
    <xf numFmtId="38" fontId="4" fillId="0" borderId="52" xfId="1" applyFont="1" applyFill="1" applyBorder="1" applyAlignment="1" applyProtection="1">
      <alignment vertical="center"/>
    </xf>
    <xf numFmtId="38" fontId="4" fillId="0" borderId="82" xfId="1" applyFont="1" applyFill="1" applyBorder="1" applyAlignment="1" applyProtection="1">
      <alignment vertical="center"/>
    </xf>
    <xf numFmtId="2" fontId="4" fillId="0" borderId="52" xfId="0" applyNumberFormat="1" applyFont="1" applyBorder="1">
      <alignment vertical="center"/>
    </xf>
    <xf numFmtId="38" fontId="4" fillId="0" borderId="82" xfId="1" applyFont="1" applyFill="1" applyBorder="1" applyAlignment="1" applyProtection="1">
      <alignment horizontal="center" vertical="center"/>
    </xf>
    <xf numFmtId="40" fontId="7" fillId="0" borderId="56" xfId="1" applyNumberFormat="1" applyFont="1" applyFill="1" applyBorder="1" applyProtection="1">
      <alignment vertical="center"/>
    </xf>
    <xf numFmtId="0" fontId="4" fillId="5" borderId="122" xfId="0" applyFont="1" applyFill="1" applyBorder="1" applyAlignment="1">
      <alignment horizontal="center" vertical="center"/>
    </xf>
    <xf numFmtId="0" fontId="4" fillId="5" borderId="120" xfId="0" applyFont="1" applyFill="1" applyBorder="1" applyAlignment="1">
      <alignment horizontal="center" vertical="center"/>
    </xf>
    <xf numFmtId="0" fontId="4" fillId="5" borderId="118" xfId="0" quotePrefix="1" applyFont="1" applyFill="1" applyBorder="1" applyAlignment="1">
      <alignment horizontal="center" vertical="center"/>
    </xf>
    <xf numFmtId="0" fontId="4" fillId="5" borderId="119" xfId="0" applyFont="1" applyFill="1" applyBorder="1" applyAlignment="1">
      <alignment horizontal="center" vertical="center"/>
    </xf>
    <xf numFmtId="38" fontId="4" fillId="5" borderId="119" xfId="1" applyFont="1" applyFill="1" applyBorder="1" applyProtection="1">
      <alignment vertical="center"/>
    </xf>
    <xf numFmtId="40" fontId="4" fillId="5" borderId="121" xfId="1" applyNumberFormat="1" applyFont="1" applyFill="1" applyBorder="1" applyProtection="1">
      <alignment vertical="center"/>
    </xf>
    <xf numFmtId="38" fontId="4" fillId="5" borderId="122" xfId="1" applyFont="1" applyFill="1" applyBorder="1" applyAlignment="1" applyProtection="1">
      <alignment horizontal="center" vertical="center"/>
    </xf>
    <xf numFmtId="38" fontId="4" fillId="5" borderId="119" xfId="1" applyFont="1" applyFill="1" applyBorder="1" applyAlignment="1" applyProtection="1">
      <alignment vertical="center"/>
    </xf>
    <xf numFmtId="38" fontId="4" fillId="5" borderId="81" xfId="1" applyFont="1" applyFill="1" applyBorder="1" applyAlignment="1" applyProtection="1">
      <alignment vertical="center"/>
    </xf>
    <xf numFmtId="2" fontId="4" fillId="5" borderId="119" xfId="0" applyNumberFormat="1" applyFont="1" applyFill="1" applyBorder="1">
      <alignment vertical="center"/>
    </xf>
    <xf numFmtId="0" fontId="4" fillId="10" borderId="48" xfId="0" applyFont="1" applyFill="1" applyBorder="1" applyAlignment="1">
      <alignment horizontal="center" vertical="center"/>
    </xf>
    <xf numFmtId="0" fontId="4" fillId="10" borderId="40" xfId="0" applyFont="1" applyFill="1" applyBorder="1" applyAlignment="1">
      <alignment horizontal="center" vertical="center"/>
    </xf>
    <xf numFmtId="38" fontId="4" fillId="10" borderId="40" xfId="1" applyFont="1" applyFill="1" applyBorder="1" applyProtection="1">
      <alignment vertical="center"/>
    </xf>
    <xf numFmtId="40" fontId="4" fillId="10" borderId="41" xfId="1" applyNumberFormat="1" applyFont="1" applyFill="1" applyBorder="1" applyProtection="1">
      <alignment vertical="center"/>
    </xf>
    <xf numFmtId="38" fontId="4" fillId="10" borderId="48" xfId="1" applyFont="1" applyFill="1" applyBorder="1" applyAlignment="1" applyProtection="1">
      <alignment horizontal="center" vertical="center"/>
    </xf>
    <xf numFmtId="38" fontId="4" fillId="10" borderId="115" xfId="1" applyFont="1" applyFill="1" applyBorder="1" applyAlignment="1" applyProtection="1">
      <alignment horizontal="center" vertical="center"/>
    </xf>
    <xf numFmtId="2" fontId="4" fillId="10" borderId="40" xfId="0" applyNumberFormat="1" applyFont="1" applyFill="1" applyBorder="1">
      <alignment vertical="center"/>
    </xf>
    <xf numFmtId="40" fontId="7" fillId="10" borderId="41" xfId="1" applyNumberFormat="1" applyFont="1" applyFill="1" applyBorder="1" applyProtection="1">
      <alignment vertical="center"/>
    </xf>
    <xf numFmtId="0" fontId="4" fillId="0" borderId="117" xfId="0" applyFont="1" applyBorder="1" applyAlignment="1">
      <alignment horizontal="left" vertical="center"/>
    </xf>
    <xf numFmtId="0" fontId="4" fillId="0" borderId="90" xfId="0" applyFont="1" applyBorder="1" applyAlignment="1">
      <alignment horizontal="center" vertical="center" wrapText="1"/>
    </xf>
    <xf numFmtId="38" fontId="4" fillId="0" borderId="79" xfId="1" applyFont="1" applyFill="1" applyBorder="1" applyProtection="1">
      <alignment vertical="center"/>
    </xf>
    <xf numFmtId="40" fontId="4" fillId="0" borderId="80" xfId="0" applyNumberFormat="1" applyFont="1" applyBorder="1">
      <alignment vertical="center"/>
    </xf>
    <xf numFmtId="38" fontId="4" fillId="0" borderId="117" xfId="1" applyFont="1" applyBorder="1" applyAlignment="1" applyProtection="1">
      <alignment horizontal="center" vertical="center"/>
    </xf>
    <xf numFmtId="38" fontId="4" fillId="0" borderId="90" xfId="1" applyFont="1" applyFill="1" applyBorder="1" applyAlignment="1" applyProtection="1">
      <alignment vertical="center"/>
    </xf>
    <xf numFmtId="38" fontId="4" fillId="0" borderId="79" xfId="1" applyFont="1" applyFill="1" applyBorder="1" applyAlignment="1" applyProtection="1">
      <alignment vertical="center"/>
    </xf>
    <xf numFmtId="2" fontId="4" fillId="0" borderId="90" xfId="0" applyNumberFormat="1" applyFont="1" applyBorder="1">
      <alignment vertical="center"/>
    </xf>
    <xf numFmtId="38" fontId="4" fillId="0" borderId="79" xfId="1" applyFont="1" applyFill="1" applyBorder="1" applyAlignment="1" applyProtection="1">
      <alignment horizontal="center" vertical="center"/>
    </xf>
    <xf numFmtId="40" fontId="7" fillId="0" borderId="123" xfId="1" applyNumberFormat="1" applyFont="1" applyFill="1" applyBorder="1" applyProtection="1">
      <alignment vertical="center"/>
    </xf>
    <xf numFmtId="38" fontId="4" fillId="0" borderId="47" xfId="1" applyFont="1" applyFill="1" applyBorder="1" applyProtection="1">
      <alignment vertical="center"/>
    </xf>
    <xf numFmtId="40" fontId="4" fillId="0" borderId="50" xfId="0" applyNumberFormat="1" applyFont="1" applyBorder="1">
      <alignment vertical="center"/>
    </xf>
    <xf numFmtId="0" fontId="4" fillId="0" borderId="52" xfId="0" applyFont="1" applyBorder="1" applyAlignment="1">
      <alignment horizontal="center" vertical="center" wrapText="1"/>
    </xf>
    <xf numFmtId="38" fontId="4" fillId="0" borderId="82" xfId="1" applyFont="1" applyFill="1" applyBorder="1" applyProtection="1">
      <alignment vertical="center"/>
    </xf>
    <xf numFmtId="40" fontId="4" fillId="0" borderId="83" xfId="0" applyNumberFormat="1" applyFont="1" applyBorder="1">
      <alignment vertical="center"/>
    </xf>
    <xf numFmtId="0" fontId="4" fillId="5" borderId="21" xfId="0" applyFont="1" applyFill="1" applyBorder="1" applyAlignment="1">
      <alignment horizontal="center" vertical="center" wrapText="1"/>
    </xf>
    <xf numFmtId="0" fontId="4" fillId="5" borderId="25" xfId="0" applyFont="1" applyFill="1" applyBorder="1" applyAlignment="1">
      <alignment horizontal="center" vertical="center" wrapText="1"/>
    </xf>
    <xf numFmtId="38" fontId="4" fillId="5" borderId="81" xfId="1" applyFont="1" applyFill="1" applyBorder="1" applyProtection="1">
      <alignment vertical="center"/>
    </xf>
    <xf numFmtId="40" fontId="4" fillId="5" borderId="116" xfId="0" applyNumberFormat="1" applyFont="1" applyFill="1" applyBorder="1">
      <alignment vertical="center"/>
    </xf>
    <xf numFmtId="38" fontId="4" fillId="5" borderId="81" xfId="1" applyFont="1" applyFill="1" applyBorder="1" applyAlignment="1" applyProtection="1">
      <alignment horizontal="center" vertical="center"/>
    </xf>
    <xf numFmtId="40" fontId="7" fillId="5" borderId="121" xfId="1" applyNumberFormat="1" applyFont="1" applyFill="1" applyBorder="1" applyProtection="1">
      <alignment vertical="center"/>
    </xf>
    <xf numFmtId="0" fontId="4" fillId="10" borderId="48" xfId="0" applyFont="1" applyFill="1" applyBorder="1" applyAlignment="1">
      <alignment horizontal="center" vertical="center" wrapText="1"/>
    </xf>
    <xf numFmtId="0" fontId="4" fillId="10" borderId="76" xfId="0" applyFont="1" applyFill="1" applyBorder="1" applyAlignment="1">
      <alignment horizontal="center" vertical="center" wrapText="1"/>
    </xf>
    <xf numFmtId="38" fontId="4" fillId="10" borderId="115" xfId="1" applyFont="1" applyFill="1" applyBorder="1" applyProtection="1">
      <alignment vertical="center"/>
    </xf>
    <xf numFmtId="40" fontId="4" fillId="10" borderId="114" xfId="1" applyNumberFormat="1" applyFont="1" applyFill="1" applyBorder="1" applyProtection="1">
      <alignment vertical="center"/>
    </xf>
    <xf numFmtId="0" fontId="4" fillId="8" borderId="21" xfId="0" applyFont="1" applyFill="1" applyBorder="1" applyAlignment="1">
      <alignment horizontal="center" vertical="center" wrapText="1"/>
    </xf>
    <xf numFmtId="0" fontId="4" fillId="8" borderId="25" xfId="0" applyFont="1" applyFill="1" applyBorder="1" applyAlignment="1">
      <alignment horizontal="center" vertical="center" wrapText="1"/>
    </xf>
    <xf numFmtId="38" fontId="4" fillId="8" borderId="40" xfId="1" applyFont="1" applyFill="1" applyBorder="1" applyProtection="1">
      <alignment vertical="center"/>
    </xf>
    <xf numFmtId="40" fontId="4" fillId="8" borderId="41" xfId="1" applyNumberFormat="1" applyFont="1" applyFill="1" applyBorder="1" applyProtection="1">
      <alignment vertical="center"/>
    </xf>
    <xf numFmtId="38" fontId="4" fillId="8" borderId="48" xfId="1" applyFont="1" applyFill="1" applyBorder="1" applyAlignment="1" applyProtection="1">
      <alignment horizontal="center" vertical="center"/>
    </xf>
    <xf numFmtId="38" fontId="4" fillId="8" borderId="115" xfId="1" applyFont="1" applyFill="1" applyBorder="1" applyAlignment="1" applyProtection="1">
      <alignment horizontal="center" vertical="center"/>
    </xf>
    <xf numFmtId="2" fontId="4" fillId="8" borderId="40" xfId="0" applyNumberFormat="1" applyFont="1" applyFill="1" applyBorder="1">
      <alignment vertical="center"/>
    </xf>
    <xf numFmtId="40" fontId="7" fillId="8" borderId="41" xfId="1" applyNumberFormat="1" applyFont="1" applyFill="1" applyBorder="1" applyProtection="1">
      <alignment vertical="center"/>
    </xf>
    <xf numFmtId="0" fontId="3" fillId="0" borderId="14" xfId="0" applyFont="1" applyBorder="1" applyAlignment="1">
      <alignment vertical="center" textRotation="255" wrapText="1"/>
    </xf>
    <xf numFmtId="0" fontId="6" fillId="9" borderId="5" xfId="0" applyFont="1" applyFill="1" applyBorder="1" applyAlignment="1">
      <alignment horizontal="center" vertical="center"/>
    </xf>
    <xf numFmtId="0" fontId="6" fillId="9" borderId="7" xfId="0" applyFont="1" applyFill="1" applyBorder="1" applyAlignment="1">
      <alignment horizontal="center" vertical="center"/>
    </xf>
    <xf numFmtId="38" fontId="4" fillId="9" borderId="40" xfId="1" applyFont="1" applyFill="1" applyBorder="1" applyProtection="1">
      <alignment vertical="center"/>
    </xf>
    <xf numFmtId="40" fontId="4" fillId="9" borderId="41" xfId="1" applyNumberFormat="1" applyFont="1" applyFill="1" applyBorder="1" applyProtection="1">
      <alignment vertical="center"/>
    </xf>
    <xf numFmtId="38" fontId="4" fillId="9" borderId="48" xfId="1" applyFont="1" applyFill="1" applyBorder="1" applyAlignment="1" applyProtection="1">
      <alignment horizontal="center" vertical="center"/>
    </xf>
    <xf numFmtId="38" fontId="4" fillId="9" borderId="115" xfId="1" applyFont="1" applyFill="1" applyBorder="1" applyAlignment="1" applyProtection="1">
      <alignment horizontal="center" vertical="center"/>
    </xf>
    <xf numFmtId="2" fontId="4" fillId="9" borderId="40" xfId="0" applyNumberFormat="1" applyFont="1" applyFill="1" applyBorder="1">
      <alignment vertical="center"/>
    </xf>
    <xf numFmtId="40" fontId="7" fillId="9" borderId="41" xfId="1" applyNumberFormat="1" applyFont="1" applyFill="1" applyBorder="1" applyProtection="1">
      <alignment vertical="center"/>
    </xf>
    <xf numFmtId="0" fontId="6" fillId="0" borderId="100" xfId="0" applyFont="1" applyBorder="1" applyAlignment="1">
      <alignment horizontal="center" vertical="center"/>
    </xf>
    <xf numFmtId="38" fontId="4" fillId="0" borderId="100" xfId="0" applyNumberFormat="1" applyFont="1" applyBorder="1">
      <alignment vertical="center"/>
    </xf>
    <xf numFmtId="2" fontId="4" fillId="0" borderId="18" xfId="0" applyNumberFormat="1" applyFont="1" applyBorder="1">
      <alignment vertical="center"/>
    </xf>
    <xf numFmtId="38" fontId="4" fillId="0" borderId="65" xfId="1" applyFont="1" applyBorder="1" applyAlignment="1" applyProtection="1">
      <alignment horizontal="center" vertical="center"/>
    </xf>
    <xf numFmtId="176" fontId="20" fillId="0" borderId="100" xfId="0" applyNumberFormat="1" applyFont="1" applyBorder="1" applyAlignment="1">
      <alignment horizontal="right" vertical="center"/>
    </xf>
    <xf numFmtId="38" fontId="4" fillId="12" borderId="100" xfId="0" applyNumberFormat="1" applyFont="1" applyFill="1" applyBorder="1">
      <alignment vertical="center"/>
    </xf>
    <xf numFmtId="38" fontId="4" fillId="0" borderId="100" xfId="1" applyFont="1" applyFill="1" applyBorder="1" applyProtection="1">
      <alignment vertical="center"/>
    </xf>
    <xf numFmtId="38" fontId="4" fillId="0" borderId="100" xfId="1" applyFont="1" applyFill="1" applyBorder="1" applyAlignment="1" applyProtection="1">
      <alignment horizontal="right" vertical="center"/>
    </xf>
    <xf numFmtId="2" fontId="6" fillId="0" borderId="100" xfId="1" applyNumberFormat="1" applyFont="1" applyFill="1" applyBorder="1" applyProtection="1">
      <alignment vertical="center"/>
    </xf>
    <xf numFmtId="177" fontId="6" fillId="0" borderId="100" xfId="1" applyNumberFormat="1" applyFont="1" applyFill="1" applyBorder="1" applyAlignment="1" applyProtection="1">
      <alignment horizontal="center" vertical="center"/>
    </xf>
    <xf numFmtId="40" fontId="6" fillId="0" borderId="18" xfId="1" applyNumberFormat="1" applyFont="1" applyFill="1" applyBorder="1" applyProtection="1">
      <alignment vertical="center"/>
    </xf>
    <xf numFmtId="0" fontId="6" fillId="0" borderId="100" xfId="0" applyFont="1" applyBorder="1" applyAlignment="1">
      <alignment horizontal="left" vertical="center"/>
    </xf>
    <xf numFmtId="0" fontId="4" fillId="0" borderId="10" xfId="0" applyFont="1" applyBorder="1" applyAlignment="1">
      <alignment horizontal="center" vertical="center"/>
    </xf>
    <xf numFmtId="0" fontId="4" fillId="0" borderId="5" xfId="0" applyFont="1" applyBorder="1" applyAlignment="1">
      <alignment horizontal="center" vertical="center" shrinkToFit="1"/>
    </xf>
    <xf numFmtId="0" fontId="4" fillId="0" borderId="2" xfId="0" applyFont="1" applyBorder="1" applyAlignment="1">
      <alignment horizontal="left" vertical="center" shrinkToFit="1"/>
    </xf>
    <xf numFmtId="2" fontId="4" fillId="0" borderId="108" xfId="0" applyNumberFormat="1" applyFont="1" applyBorder="1">
      <alignment vertical="center"/>
    </xf>
    <xf numFmtId="38" fontId="4" fillId="0" borderId="127" xfId="1" applyFont="1" applyBorder="1" applyAlignment="1" applyProtection="1">
      <alignment horizontal="center" vertical="center"/>
    </xf>
    <xf numFmtId="38" fontId="4" fillId="0" borderId="128" xfId="1" applyFont="1" applyFill="1" applyBorder="1" applyProtection="1">
      <alignment vertical="center"/>
    </xf>
    <xf numFmtId="0" fontId="4" fillId="0" borderId="124" xfId="0" applyFont="1" applyBorder="1" applyAlignment="1">
      <alignment horizontal="center" vertical="center"/>
    </xf>
    <xf numFmtId="38" fontId="4" fillId="0" borderId="106" xfId="1" applyFont="1" applyFill="1" applyBorder="1" applyProtection="1">
      <alignment vertical="center"/>
    </xf>
    <xf numFmtId="38" fontId="4" fillId="0" borderId="98" xfId="1" applyFont="1" applyFill="1" applyBorder="1" applyAlignment="1" applyProtection="1">
      <alignment horizontal="right" vertical="center"/>
    </xf>
    <xf numFmtId="40" fontId="4" fillId="0" borderId="3" xfId="0" applyNumberFormat="1" applyFont="1" applyBorder="1">
      <alignment vertical="center"/>
    </xf>
    <xf numFmtId="2" fontId="4" fillId="0" borderId="43" xfId="0" applyNumberFormat="1" applyFont="1" applyBorder="1">
      <alignment vertical="center"/>
    </xf>
    <xf numFmtId="38" fontId="4" fillId="0" borderId="129" xfId="1" applyFont="1" applyBorder="1" applyAlignment="1" applyProtection="1">
      <alignment horizontal="center" vertical="center"/>
    </xf>
    <xf numFmtId="38" fontId="4" fillId="0" borderId="130" xfId="1" applyFont="1" applyFill="1" applyBorder="1" applyProtection="1">
      <alignment vertical="center"/>
    </xf>
    <xf numFmtId="0" fontId="4" fillId="0" borderId="125" xfId="0" applyFont="1" applyBorder="1" applyAlignment="1">
      <alignment horizontal="center" vertical="center"/>
    </xf>
    <xf numFmtId="38" fontId="4" fillId="0" borderId="97" xfId="1" applyFont="1" applyFill="1" applyBorder="1" applyAlignment="1" applyProtection="1">
      <alignment horizontal="right" vertical="center"/>
    </xf>
    <xf numFmtId="38" fontId="4" fillId="0" borderId="125" xfId="1" applyFont="1" applyFill="1" applyBorder="1" applyProtection="1">
      <alignment vertical="center"/>
    </xf>
    <xf numFmtId="40" fontId="4" fillId="0" borderId="1" xfId="0" applyNumberFormat="1" applyFont="1" applyBorder="1">
      <alignment vertical="center"/>
    </xf>
    <xf numFmtId="0" fontId="4" fillId="0" borderId="57" xfId="0" applyFont="1" applyBorder="1" applyAlignment="1">
      <alignment horizontal="center" vertical="center"/>
    </xf>
    <xf numFmtId="0" fontId="4" fillId="0" borderId="53" xfId="0" applyFont="1" applyBorder="1" applyAlignment="1">
      <alignment horizontal="center" vertical="center"/>
    </xf>
    <xf numFmtId="2" fontId="4" fillId="0" borderId="56" xfId="0" applyNumberFormat="1" applyFont="1" applyBorder="1">
      <alignment vertical="center"/>
    </xf>
    <xf numFmtId="38" fontId="4" fillId="0" borderId="131" xfId="1" applyFont="1" applyBorder="1" applyAlignment="1" applyProtection="1">
      <alignment horizontal="center" vertical="center"/>
    </xf>
    <xf numFmtId="38" fontId="4" fillId="0" borderId="132" xfId="1" applyFont="1" applyFill="1" applyBorder="1" applyProtection="1">
      <alignment vertical="center"/>
    </xf>
    <xf numFmtId="0" fontId="4" fillId="0" borderId="126" xfId="0" applyFont="1" applyBorder="1" applyAlignment="1">
      <alignment horizontal="center" vertical="center"/>
    </xf>
    <xf numFmtId="38" fontId="4" fillId="0" borderId="96" xfId="1" applyFont="1" applyFill="1" applyBorder="1" applyAlignment="1" applyProtection="1">
      <alignment horizontal="right" vertical="center"/>
    </xf>
    <xf numFmtId="38" fontId="4" fillId="0" borderId="126" xfId="1" applyFont="1" applyFill="1" applyBorder="1" applyProtection="1">
      <alignment vertical="center"/>
    </xf>
    <xf numFmtId="40" fontId="4" fillId="0" borderId="52" xfId="0" applyNumberFormat="1" applyFont="1" applyBorder="1">
      <alignment vertical="center"/>
    </xf>
    <xf numFmtId="0" fontId="4" fillId="5" borderId="21" xfId="0" applyFont="1" applyFill="1" applyBorder="1" applyAlignment="1">
      <alignment horizontal="left" vertical="center" shrinkToFit="1"/>
    </xf>
    <xf numFmtId="0" fontId="4" fillId="5" borderId="38" xfId="0" applyFont="1" applyFill="1" applyBorder="1" applyAlignment="1">
      <alignment horizontal="center" vertical="center"/>
    </xf>
    <xf numFmtId="0" fontId="4" fillId="5" borderId="37" xfId="0" applyFont="1" applyFill="1" applyBorder="1" applyAlignment="1">
      <alignment horizontal="center" vertical="center"/>
    </xf>
    <xf numFmtId="0" fontId="4" fillId="5" borderId="25" xfId="0" applyFont="1" applyFill="1" applyBorder="1" applyAlignment="1">
      <alignment horizontal="center" vertical="center"/>
    </xf>
    <xf numFmtId="2" fontId="4" fillId="5" borderId="121" xfId="0" applyNumberFormat="1" applyFont="1" applyFill="1" applyBorder="1">
      <alignment vertical="center"/>
    </xf>
    <xf numFmtId="38" fontId="4" fillId="5" borderId="133" xfId="1" applyFont="1" applyFill="1" applyBorder="1" applyAlignment="1" applyProtection="1">
      <alignment horizontal="center" vertical="center"/>
    </xf>
    <xf numFmtId="40" fontId="4" fillId="5" borderId="119" xfId="0" applyNumberFormat="1" applyFont="1" applyFill="1" applyBorder="1">
      <alignment vertical="center"/>
    </xf>
    <xf numFmtId="0" fontId="4" fillId="10" borderId="58" xfId="0" applyFont="1" applyFill="1" applyBorder="1" applyAlignment="1">
      <alignment horizontal="center" vertical="center" shrinkToFit="1"/>
    </xf>
    <xf numFmtId="0" fontId="4" fillId="10" borderId="59" xfId="0" applyFont="1" applyFill="1" applyBorder="1" applyAlignment="1">
      <alignment horizontal="center" vertical="center"/>
    </xf>
    <xf numFmtId="38" fontId="4" fillId="10" borderId="40" xfId="1" applyFont="1" applyFill="1" applyBorder="1" applyAlignment="1" applyProtection="1">
      <alignment horizontal="center" vertical="center"/>
    </xf>
    <xf numFmtId="2" fontId="4" fillId="0" borderId="80" xfId="0" applyNumberFormat="1" applyFont="1" applyBorder="1">
      <alignment vertical="center"/>
    </xf>
    <xf numFmtId="38" fontId="4" fillId="0" borderId="135" xfId="1" applyFont="1" applyBorder="1" applyAlignment="1" applyProtection="1">
      <alignment horizontal="center" vertical="center"/>
    </xf>
    <xf numFmtId="38" fontId="4" fillId="0" borderId="136" xfId="1" applyFont="1" applyFill="1" applyBorder="1" applyProtection="1">
      <alignment vertical="center"/>
    </xf>
    <xf numFmtId="0" fontId="4" fillId="0" borderId="134" xfId="0" applyFont="1" applyBorder="1" applyAlignment="1">
      <alignment horizontal="center" vertical="center"/>
    </xf>
    <xf numFmtId="38" fontId="4" fillId="0" borderId="4" xfId="1" applyFont="1" applyFill="1" applyBorder="1" applyProtection="1">
      <alignment vertical="center"/>
    </xf>
    <xf numFmtId="38" fontId="4" fillId="0" borderId="88" xfId="1" applyFont="1" applyFill="1" applyBorder="1" applyAlignment="1" applyProtection="1">
      <alignment horizontal="right" vertical="center"/>
    </xf>
    <xf numFmtId="38" fontId="4" fillId="0" borderId="134" xfId="1" applyFont="1" applyFill="1" applyBorder="1" applyProtection="1">
      <alignment vertical="center"/>
    </xf>
    <xf numFmtId="40" fontId="4" fillId="0" borderId="4" xfId="0" applyNumberFormat="1" applyFont="1" applyBorder="1">
      <alignment vertical="center"/>
    </xf>
    <xf numFmtId="38" fontId="4" fillId="0" borderId="29" xfId="1" applyFont="1" applyFill="1" applyBorder="1" applyAlignment="1" applyProtection="1">
      <alignment horizontal="center" vertical="center"/>
    </xf>
    <xf numFmtId="40" fontId="7" fillId="0" borderId="17" xfId="1" applyNumberFormat="1" applyFont="1" applyFill="1" applyBorder="1" applyProtection="1">
      <alignment vertical="center"/>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2" fontId="4" fillId="0" borderId="50" xfId="0" applyNumberFormat="1" applyFont="1" applyBorder="1">
      <alignment vertical="center"/>
    </xf>
    <xf numFmtId="38" fontId="4" fillId="0" borderId="125" xfId="1" applyFont="1" applyFill="1" applyBorder="1" applyAlignment="1" applyProtection="1">
      <alignment horizontal="center" vertical="center"/>
    </xf>
    <xf numFmtId="0" fontId="4" fillId="0" borderId="57" xfId="0" applyFont="1" applyBorder="1" applyAlignment="1">
      <alignment horizontal="center" vertical="center" wrapText="1"/>
    </xf>
    <xf numFmtId="0" fontId="4" fillId="0" borderId="53" xfId="0" applyFont="1" applyBorder="1" applyAlignment="1">
      <alignment horizontal="center" vertical="center" wrapText="1"/>
    </xf>
    <xf numFmtId="2" fontId="4" fillId="0" borderId="83" xfId="0" applyNumberFormat="1" applyFont="1" applyBorder="1">
      <alignment vertical="center"/>
    </xf>
    <xf numFmtId="38" fontId="4" fillId="0" borderId="126" xfId="1" applyFont="1" applyFill="1" applyBorder="1" applyAlignment="1" applyProtection="1">
      <alignment horizontal="center" vertical="center"/>
    </xf>
    <xf numFmtId="0" fontId="4" fillId="5" borderId="38" xfId="0" applyFont="1" applyFill="1" applyBorder="1" applyAlignment="1">
      <alignment horizontal="center" vertical="center" wrapText="1"/>
    </xf>
    <xf numFmtId="0" fontId="4" fillId="5" borderId="37" xfId="0" applyFont="1" applyFill="1" applyBorder="1" applyAlignment="1">
      <alignment horizontal="center" vertical="center" wrapText="1"/>
    </xf>
    <xf numFmtId="2" fontId="4" fillId="5" borderId="116" xfId="0" applyNumberFormat="1" applyFont="1" applyFill="1" applyBorder="1">
      <alignment vertical="center"/>
    </xf>
    <xf numFmtId="0" fontId="4" fillId="10" borderId="59" xfId="0" applyFont="1" applyFill="1" applyBorder="1" applyAlignment="1">
      <alignment horizontal="center" vertical="center" wrapText="1"/>
    </xf>
    <xf numFmtId="40" fontId="4" fillId="10" borderId="40" xfId="1" applyNumberFormat="1" applyFont="1" applyFill="1" applyBorder="1" applyProtection="1">
      <alignment vertical="center"/>
    </xf>
    <xf numFmtId="0" fontId="4" fillId="8" borderId="21" xfId="0" applyFont="1" applyFill="1" applyBorder="1" applyAlignment="1">
      <alignment horizontal="center" vertical="center" shrinkToFit="1"/>
    </xf>
    <xf numFmtId="38" fontId="4" fillId="8" borderId="76" xfId="1" applyFont="1" applyFill="1" applyBorder="1" applyProtection="1">
      <alignment vertical="center"/>
    </xf>
    <xf numFmtId="40" fontId="4" fillId="8" borderId="78" xfId="1" applyNumberFormat="1" applyFont="1" applyFill="1" applyBorder="1" applyProtection="1">
      <alignment vertical="center"/>
    </xf>
    <xf numFmtId="38" fontId="4" fillId="8" borderId="73" xfId="1" applyFont="1" applyFill="1" applyBorder="1" applyAlignment="1" applyProtection="1">
      <alignment horizontal="center" vertical="center"/>
    </xf>
    <xf numFmtId="38" fontId="4" fillId="8" borderId="76" xfId="1" applyFont="1" applyFill="1" applyBorder="1" applyAlignment="1" applyProtection="1">
      <alignment horizontal="center" vertical="center"/>
    </xf>
    <xf numFmtId="38" fontId="4" fillId="8" borderId="77" xfId="1" applyFont="1" applyFill="1" applyBorder="1" applyAlignment="1" applyProtection="1">
      <alignment horizontal="center" vertical="center"/>
    </xf>
    <xf numFmtId="0" fontId="6" fillId="9" borderId="5" xfId="0" applyFont="1" applyFill="1" applyBorder="1" applyAlignment="1">
      <alignment horizontal="center" vertical="center" shrinkToFit="1"/>
    </xf>
    <xf numFmtId="0" fontId="4" fillId="9" borderId="7" xfId="0" applyFont="1" applyFill="1" applyBorder="1" applyAlignment="1">
      <alignment horizontal="center" vertical="center"/>
    </xf>
    <xf numFmtId="38" fontId="4" fillId="9" borderId="7" xfId="1" applyFont="1" applyFill="1" applyBorder="1" applyProtection="1">
      <alignment vertical="center"/>
    </xf>
    <xf numFmtId="40" fontId="4" fillId="9" borderId="8" xfId="1" applyNumberFormat="1" applyFont="1" applyFill="1" applyBorder="1" applyProtection="1">
      <alignment vertical="center"/>
    </xf>
    <xf numFmtId="38" fontId="4" fillId="9" borderId="5" xfId="1" applyFont="1" applyFill="1" applyBorder="1" applyAlignment="1" applyProtection="1">
      <alignment horizontal="center" vertical="center"/>
    </xf>
    <xf numFmtId="38" fontId="4" fillId="9" borderId="7" xfId="1" applyFont="1" applyFill="1" applyBorder="1" applyAlignment="1" applyProtection="1">
      <alignment horizontal="center" vertical="center"/>
    </xf>
    <xf numFmtId="2" fontId="4" fillId="9" borderId="7" xfId="0" applyNumberFormat="1" applyFont="1" applyFill="1" applyBorder="1">
      <alignment vertical="center"/>
    </xf>
    <xf numFmtId="38" fontId="4" fillId="9" borderId="6" xfId="1" applyFont="1" applyFill="1" applyBorder="1" applyAlignment="1" applyProtection="1">
      <alignment horizontal="center" vertical="center"/>
    </xf>
    <xf numFmtId="40" fontId="7" fillId="9" borderId="8" xfId="1" applyNumberFormat="1" applyFont="1" applyFill="1" applyBorder="1" applyProtection="1">
      <alignment vertical="center"/>
    </xf>
    <xf numFmtId="0" fontId="6" fillId="0" borderId="0" xfId="0" applyFont="1" applyAlignment="1">
      <alignment vertical="center" textRotation="255"/>
    </xf>
    <xf numFmtId="0" fontId="6" fillId="0" borderId="37" xfId="0" applyFont="1" applyBorder="1" applyAlignment="1">
      <alignment horizontal="center" vertical="center" shrinkToFit="1"/>
    </xf>
    <xf numFmtId="0" fontId="4" fillId="0" borderId="38" xfId="0" applyFont="1" applyBorder="1" applyAlignment="1">
      <alignment horizontal="center" vertical="center"/>
    </xf>
    <xf numFmtId="38" fontId="4" fillId="0" borderId="0" xfId="1" applyFont="1" applyFill="1" applyBorder="1" applyAlignment="1" applyProtection="1">
      <alignment horizontal="center" vertical="center"/>
    </xf>
    <xf numFmtId="38" fontId="4" fillId="0" borderId="37" xfId="1" applyFont="1" applyFill="1" applyBorder="1" applyAlignment="1" applyProtection="1">
      <alignment horizontal="center" vertical="center"/>
    </xf>
    <xf numFmtId="38" fontId="4" fillId="0" borderId="25" xfId="1" applyFont="1" applyFill="1" applyBorder="1" applyProtection="1">
      <alignment vertical="center"/>
    </xf>
    <xf numFmtId="40" fontId="4" fillId="0" borderId="0" xfId="1" applyNumberFormat="1" applyFont="1" applyFill="1" applyBorder="1" applyProtection="1">
      <alignment vertical="center"/>
    </xf>
    <xf numFmtId="38" fontId="4" fillId="12" borderId="25" xfId="1" applyFont="1" applyFill="1" applyBorder="1" applyProtection="1">
      <alignment vertical="center"/>
    </xf>
    <xf numFmtId="38" fontId="4" fillId="9" borderId="0" xfId="1" applyFont="1" applyFill="1" applyBorder="1" applyAlignment="1" applyProtection="1">
      <alignment horizontal="center" vertical="center"/>
    </xf>
    <xf numFmtId="38" fontId="4" fillId="0" borderId="0" xfId="1" applyFont="1" applyFill="1" applyBorder="1" applyAlignment="1" applyProtection="1">
      <alignment vertical="center"/>
    </xf>
    <xf numFmtId="2" fontId="4" fillId="0" borderId="25" xfId="0" applyNumberFormat="1" applyFont="1" applyBorder="1">
      <alignment vertical="center"/>
    </xf>
    <xf numFmtId="40" fontId="7" fillId="0" borderId="38" xfId="1" applyNumberFormat="1" applyFont="1" applyFill="1" applyBorder="1" applyProtection="1">
      <alignment vertical="center"/>
    </xf>
    <xf numFmtId="0" fontId="6" fillId="0" borderId="5" xfId="0" applyFont="1" applyBorder="1" applyAlignment="1">
      <alignment horizontal="center" vertical="center"/>
    </xf>
    <xf numFmtId="38" fontId="4" fillId="11" borderId="7" xfId="1" applyFont="1" applyFill="1" applyBorder="1" applyProtection="1">
      <alignment vertical="center"/>
    </xf>
    <xf numFmtId="40" fontId="4" fillId="11" borderId="22" xfId="1" applyNumberFormat="1" applyFont="1" applyFill="1" applyBorder="1" applyProtection="1">
      <alignment vertical="center"/>
    </xf>
    <xf numFmtId="38" fontId="4" fillId="0" borderId="9" xfId="1" applyFont="1" applyFill="1" applyBorder="1" applyAlignment="1" applyProtection="1">
      <alignment horizontal="center" vertical="center"/>
    </xf>
    <xf numFmtId="38" fontId="4" fillId="0" borderId="9" xfId="1" applyFont="1" applyFill="1" applyBorder="1" applyAlignment="1" applyProtection="1">
      <alignment vertical="center"/>
    </xf>
    <xf numFmtId="2" fontId="4" fillId="11" borderId="7" xfId="0" applyNumberFormat="1" applyFont="1" applyFill="1" applyBorder="1">
      <alignment vertical="center"/>
    </xf>
    <xf numFmtId="40" fontId="7" fillId="11" borderId="8" xfId="1" applyNumberFormat="1" applyFont="1" applyFill="1" applyBorder="1" applyProtection="1">
      <alignment vertical="center"/>
    </xf>
    <xf numFmtId="38" fontId="6" fillId="0" borderId="0" xfId="0" applyNumberFormat="1" applyFont="1" applyAlignment="1">
      <alignment horizontal="right" vertical="center"/>
    </xf>
    <xf numFmtId="2" fontId="6" fillId="0" borderId="0" xfId="0" applyNumberFormat="1" applyFont="1">
      <alignment vertical="center"/>
    </xf>
    <xf numFmtId="38" fontId="4" fillId="0" borderId="0" xfId="1" applyFont="1" applyBorder="1" applyAlignment="1" applyProtection="1">
      <alignment horizontal="center" vertical="center"/>
    </xf>
    <xf numFmtId="38" fontId="4" fillId="0" borderId="0" xfId="1" applyFont="1" applyFill="1" applyBorder="1" applyAlignment="1" applyProtection="1">
      <alignment horizontal="right" vertical="center"/>
    </xf>
    <xf numFmtId="177" fontId="6" fillId="0" borderId="0" xfId="1" applyNumberFormat="1" applyFont="1" applyFill="1" applyBorder="1" applyAlignment="1" applyProtection="1">
      <alignment horizontal="center" vertical="center" wrapText="1"/>
    </xf>
    <xf numFmtId="177" fontId="15" fillId="0" borderId="0" xfId="1" applyNumberFormat="1" applyFont="1" applyFill="1" applyBorder="1" applyAlignment="1" applyProtection="1">
      <alignment horizontal="center" vertical="center" wrapText="1"/>
    </xf>
    <xf numFmtId="2" fontId="3" fillId="3" borderId="20" xfId="0" applyNumberFormat="1" applyFont="1" applyFill="1" applyBorder="1">
      <alignment vertical="center"/>
    </xf>
    <xf numFmtId="38" fontId="3" fillId="0" borderId="0" xfId="1" applyFont="1" applyFill="1" applyBorder="1" applyAlignment="1" applyProtection="1">
      <alignment horizontal="center" vertical="center"/>
    </xf>
    <xf numFmtId="0" fontId="40" fillId="0" borderId="0" xfId="0" applyFont="1" applyAlignment="1">
      <alignment horizontal="left" vertical="center"/>
    </xf>
    <xf numFmtId="0" fontId="6" fillId="0" borderId="0" xfId="0" applyFont="1" applyAlignment="1">
      <alignment horizontal="center"/>
    </xf>
    <xf numFmtId="0" fontId="3" fillId="0" borderId="0" xfId="0" applyFont="1" applyAlignment="1">
      <alignment horizontal="left"/>
    </xf>
    <xf numFmtId="0" fontId="4" fillId="0" borderId="0" xfId="0" applyFont="1" applyAlignment="1">
      <alignment horizontal="center" vertical="top"/>
    </xf>
    <xf numFmtId="0" fontId="20" fillId="7" borderId="46" xfId="0" applyFont="1" applyFill="1" applyBorder="1" applyAlignment="1">
      <alignment horizontal="left" vertical="center" wrapText="1"/>
    </xf>
    <xf numFmtId="0" fontId="20" fillId="7" borderId="44" xfId="0" applyFont="1" applyFill="1" applyBorder="1" applyAlignment="1">
      <alignment horizontal="left" vertical="center" wrapText="1"/>
    </xf>
    <xf numFmtId="0" fontId="4" fillId="14" borderId="49" xfId="0" applyFont="1" applyFill="1" applyBorder="1" applyAlignment="1" applyProtection="1">
      <alignment horizontal="center" vertical="center"/>
      <protection locked="0"/>
    </xf>
    <xf numFmtId="0" fontId="4" fillId="14" borderId="1" xfId="0" applyFont="1" applyFill="1" applyBorder="1" applyAlignment="1" applyProtection="1">
      <alignment horizontal="center" vertical="center"/>
      <protection locked="0"/>
    </xf>
    <xf numFmtId="0" fontId="4" fillId="14" borderId="144" xfId="0" applyFont="1" applyFill="1" applyBorder="1" applyAlignment="1" applyProtection="1">
      <alignment horizontal="center" vertical="center"/>
      <protection locked="0"/>
    </xf>
    <xf numFmtId="0" fontId="4" fillId="14" borderId="109" xfId="0" applyFont="1" applyFill="1" applyBorder="1" applyAlignment="1" applyProtection="1">
      <alignment horizontal="center" vertical="center"/>
      <protection locked="0"/>
    </xf>
    <xf numFmtId="0" fontId="4" fillId="0" borderId="65" xfId="0" applyFont="1" applyBorder="1" applyAlignment="1">
      <alignment horizontal="center" vertical="center"/>
    </xf>
    <xf numFmtId="0" fontId="4" fillId="0" borderId="31" xfId="0" applyFont="1" applyBorder="1" applyAlignment="1">
      <alignment horizontal="center" vertical="center"/>
    </xf>
    <xf numFmtId="0" fontId="4" fillId="0" borderId="66" xfId="0" applyFont="1" applyBorder="1" applyAlignment="1">
      <alignment horizontal="center" vertical="center"/>
    </xf>
    <xf numFmtId="38" fontId="4" fillId="9" borderId="42" xfId="1" applyFont="1" applyFill="1" applyBorder="1" applyAlignment="1" applyProtection="1">
      <alignment vertical="center"/>
    </xf>
    <xf numFmtId="38" fontId="4" fillId="9" borderId="39" xfId="1" applyFont="1" applyFill="1" applyBorder="1" applyAlignment="1" applyProtection="1">
      <alignment vertical="center"/>
    </xf>
    <xf numFmtId="0" fontId="6" fillId="0" borderId="11"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horizontal="center" vertical="center"/>
    </xf>
    <xf numFmtId="38" fontId="4" fillId="9" borderId="42" xfId="1" applyFont="1" applyFill="1" applyBorder="1" applyAlignment="1" applyProtection="1">
      <alignment horizontal="right" vertical="center"/>
    </xf>
    <xf numFmtId="38" fontId="4" fillId="9" borderId="39" xfId="1" applyFont="1" applyFill="1" applyBorder="1" applyAlignment="1" applyProtection="1">
      <alignment horizontal="right" vertical="center"/>
    </xf>
    <xf numFmtId="177" fontId="4" fillId="0" borderId="0" xfId="1" applyNumberFormat="1" applyFont="1" applyBorder="1" applyAlignment="1" applyProtection="1">
      <alignment horizontal="center" vertical="center"/>
    </xf>
    <xf numFmtId="0" fontId="4" fillId="0" borderId="103" xfId="0" applyFont="1" applyBorder="1" applyAlignment="1">
      <alignment horizontal="center" vertical="center"/>
    </xf>
    <xf numFmtId="0" fontId="4" fillId="0" borderId="104" xfId="0" applyFont="1" applyBorder="1" applyAlignment="1">
      <alignment horizontal="center" vertical="center"/>
    </xf>
    <xf numFmtId="38" fontId="4" fillId="10" borderId="42" xfId="1" applyFont="1" applyFill="1" applyBorder="1" applyAlignment="1" applyProtection="1">
      <alignment vertical="center"/>
    </xf>
    <xf numFmtId="38" fontId="4" fillId="10" borderId="39" xfId="1" applyFont="1" applyFill="1" applyBorder="1" applyAlignment="1" applyProtection="1">
      <alignment vertical="center"/>
    </xf>
    <xf numFmtId="38" fontId="4" fillId="0" borderId="97" xfId="1" applyFont="1" applyFill="1" applyBorder="1" applyAlignment="1" applyProtection="1">
      <alignment horizontal="center" vertical="center"/>
    </xf>
    <xf numFmtId="38" fontId="4" fillId="0" borderId="86" xfId="1" applyFont="1" applyFill="1" applyBorder="1" applyAlignment="1" applyProtection="1">
      <alignment horizontal="center" vertical="center"/>
    </xf>
    <xf numFmtId="38" fontId="4" fillId="0" borderId="96" xfId="1" applyFont="1" applyFill="1" applyBorder="1" applyAlignment="1" applyProtection="1">
      <alignment horizontal="center" vertical="center"/>
    </xf>
    <xf numFmtId="38" fontId="4" fillId="0" borderId="87" xfId="1" applyFont="1" applyFill="1" applyBorder="1" applyAlignment="1" applyProtection="1">
      <alignment horizontal="center" vertical="center"/>
    </xf>
    <xf numFmtId="38" fontId="4" fillId="5" borderId="91" xfId="1" applyFont="1" applyFill="1" applyBorder="1" applyAlignment="1" applyProtection="1">
      <alignment horizontal="center" vertical="center"/>
    </xf>
    <xf numFmtId="38" fontId="4" fillId="5" borderId="92" xfId="1" applyFont="1" applyFill="1" applyBorder="1" applyAlignment="1" applyProtection="1">
      <alignment horizontal="center" vertical="center"/>
    </xf>
    <xf numFmtId="0" fontId="6" fillId="0" borderId="0" xfId="0" applyFont="1" applyAlignment="1">
      <alignment horizontal="left" vertical="center"/>
    </xf>
    <xf numFmtId="0" fontId="4" fillId="9" borderId="71" xfId="0" applyFont="1" applyFill="1" applyBorder="1" applyAlignment="1">
      <alignment horizontal="center" vertical="center"/>
    </xf>
    <xf numFmtId="0" fontId="4" fillId="9" borderId="72" xfId="0" applyFont="1" applyFill="1" applyBorder="1" applyAlignment="1">
      <alignment horizontal="center" vertical="center"/>
    </xf>
    <xf numFmtId="38" fontId="4" fillId="10" borderId="91" xfId="1" applyFont="1" applyFill="1" applyBorder="1" applyAlignment="1" applyProtection="1">
      <alignment vertical="center"/>
    </xf>
    <xf numFmtId="38" fontId="4" fillId="10" borderId="92" xfId="1" applyFont="1" applyFill="1" applyBorder="1" applyAlignment="1" applyProtection="1">
      <alignment vertical="center"/>
    </xf>
    <xf numFmtId="38" fontId="4" fillId="9" borderId="71" xfId="1" applyFont="1" applyFill="1" applyBorder="1" applyAlignment="1" applyProtection="1">
      <alignment horizontal="center" vertical="center"/>
    </xf>
    <xf numFmtId="38" fontId="4" fillId="9" borderId="72" xfId="1" applyFont="1" applyFill="1" applyBorder="1" applyAlignment="1" applyProtection="1">
      <alignment horizontal="center" vertical="center"/>
    </xf>
    <xf numFmtId="38" fontId="4" fillId="9" borderId="71" xfId="1" applyFont="1" applyFill="1" applyBorder="1" applyAlignment="1" applyProtection="1">
      <alignment vertical="center"/>
    </xf>
    <xf numFmtId="38" fontId="4" fillId="9" borderId="72" xfId="1" applyFont="1" applyFill="1" applyBorder="1" applyAlignment="1" applyProtection="1">
      <alignment vertical="center"/>
    </xf>
    <xf numFmtId="0" fontId="4" fillId="0" borderId="49" xfId="0" applyFont="1" applyBorder="1" applyAlignment="1">
      <alignment horizontal="center" vertical="center" shrinkToFit="1"/>
    </xf>
    <xf numFmtId="0" fontId="4" fillId="0" borderId="1" xfId="0" applyFont="1" applyBorder="1" applyAlignment="1">
      <alignment horizontal="center" vertical="center" shrinkToFit="1"/>
    </xf>
    <xf numFmtId="0" fontId="4" fillId="0" borderId="144" xfId="0" applyFont="1" applyBorder="1" applyAlignment="1">
      <alignment horizontal="center" vertical="center" shrinkToFit="1"/>
    </xf>
    <xf numFmtId="0" fontId="4" fillId="0" borderId="109" xfId="0" applyFont="1" applyBorder="1" applyAlignment="1">
      <alignment horizontal="center" vertical="center" shrinkToFit="1"/>
    </xf>
    <xf numFmtId="2" fontId="3" fillId="3" borderId="12" xfId="0" applyNumberFormat="1" applyFont="1" applyFill="1" applyBorder="1" applyAlignment="1">
      <alignment horizontal="right" vertical="center"/>
    </xf>
    <xf numFmtId="0" fontId="3" fillId="3" borderId="14" xfId="0" applyFont="1" applyFill="1" applyBorder="1" applyAlignment="1">
      <alignment horizontal="right" vertical="center"/>
    </xf>
    <xf numFmtId="0" fontId="4" fillId="7" borderId="28" xfId="0" applyFont="1" applyFill="1" applyBorder="1" applyAlignment="1" applyProtection="1">
      <alignment horizontal="center" vertical="center" shrinkToFit="1"/>
      <protection locked="0"/>
    </xf>
    <xf numFmtId="0" fontId="4" fillId="7" borderId="27" xfId="0" applyFont="1" applyFill="1" applyBorder="1" applyAlignment="1" applyProtection="1">
      <alignment horizontal="center" vertical="center" shrinkToFit="1"/>
      <protection locked="0"/>
    </xf>
    <xf numFmtId="0" fontId="4" fillId="7" borderId="26" xfId="0" applyFont="1" applyFill="1" applyBorder="1" applyAlignment="1" applyProtection="1">
      <alignment horizontal="center" vertical="center" shrinkToFit="1"/>
      <protection locked="0"/>
    </xf>
    <xf numFmtId="0" fontId="4" fillId="0" borderId="6" xfId="0" applyFont="1" applyBorder="1" applyAlignment="1">
      <alignment horizontal="left" vertical="center" shrinkToFit="1"/>
    </xf>
    <xf numFmtId="0" fontId="4" fillId="0" borderId="9" xfId="0" applyFont="1" applyBorder="1" applyAlignment="1">
      <alignment horizontal="left" vertical="center" shrinkToFit="1"/>
    </xf>
    <xf numFmtId="0" fontId="4" fillId="0" borderId="22" xfId="0" applyFont="1" applyBorder="1" applyAlignment="1">
      <alignment horizontal="left" vertical="center" shrinkToFit="1"/>
    </xf>
    <xf numFmtId="0" fontId="4" fillId="8" borderId="137" xfId="0" applyFont="1" applyFill="1" applyBorder="1" applyAlignment="1">
      <alignment horizontal="center" vertical="center" wrapText="1"/>
    </xf>
    <xf numFmtId="0" fontId="4" fillId="8" borderId="138" xfId="0" applyFont="1" applyFill="1" applyBorder="1" applyAlignment="1">
      <alignment horizontal="center" vertical="center" wrapText="1"/>
    </xf>
    <xf numFmtId="38" fontId="4" fillId="0" borderId="98" xfId="1" applyFont="1" applyFill="1" applyBorder="1" applyAlignment="1" applyProtection="1">
      <alignment horizontal="center" vertical="center"/>
    </xf>
    <xf numFmtId="38" fontId="4" fillId="0" borderId="99" xfId="1" applyFont="1" applyFill="1" applyBorder="1" applyAlignment="1" applyProtection="1">
      <alignment horizontal="center" vertical="center"/>
    </xf>
    <xf numFmtId="38" fontId="4" fillId="10" borderId="91" xfId="1" applyFont="1" applyFill="1" applyBorder="1" applyAlignment="1" applyProtection="1">
      <alignment horizontal="center" vertical="center"/>
    </xf>
    <xf numFmtId="38" fontId="4" fillId="10" borderId="92" xfId="1" applyFont="1" applyFill="1" applyBorder="1" applyAlignment="1" applyProtection="1">
      <alignment horizontal="center" vertical="center"/>
    </xf>
    <xf numFmtId="0" fontId="6" fillId="0" borderId="0" xfId="0" applyFont="1" applyAlignment="1">
      <alignment horizontal="center"/>
    </xf>
    <xf numFmtId="38" fontId="4" fillId="0" borderId="0" xfId="0" applyNumberFormat="1" applyFont="1" applyAlignment="1">
      <alignment horizontal="center" vertical="center" wrapText="1"/>
    </xf>
    <xf numFmtId="38" fontId="4" fillId="0" borderId="32" xfId="0" applyNumberFormat="1" applyFont="1" applyBorder="1" applyAlignment="1">
      <alignment horizontal="center" vertical="center" wrapText="1"/>
    </xf>
    <xf numFmtId="0" fontId="4" fillId="0" borderId="2" xfId="0" applyFont="1" applyBorder="1" applyAlignment="1">
      <alignment horizontal="center" vertical="center" shrinkToFit="1"/>
    </xf>
    <xf numFmtId="0" fontId="4" fillId="0" borderId="3" xfId="0" applyFont="1" applyBorder="1" applyAlignment="1">
      <alignment horizontal="center" vertical="center" shrinkToFit="1"/>
    </xf>
    <xf numFmtId="0" fontId="3" fillId="0" borderId="12" xfId="0" applyFont="1" applyBorder="1" applyAlignment="1">
      <alignment horizontal="center" vertical="center" textRotation="255"/>
    </xf>
    <xf numFmtId="0" fontId="3" fillId="0" borderId="13" xfId="0" applyFont="1" applyBorder="1" applyAlignment="1">
      <alignment horizontal="center" vertical="center" textRotation="255"/>
    </xf>
    <xf numFmtId="0" fontId="3" fillId="0" borderId="14" xfId="0" applyFont="1" applyBorder="1" applyAlignment="1">
      <alignment horizontal="center" vertical="center" textRotation="255"/>
    </xf>
    <xf numFmtId="0" fontId="4" fillId="10" borderId="68" xfId="0" applyFont="1" applyFill="1" applyBorder="1" applyAlignment="1">
      <alignment horizontal="center" vertical="center"/>
    </xf>
    <xf numFmtId="0" fontId="4" fillId="10" borderId="69" xfId="0" applyFont="1" applyFill="1" applyBorder="1" applyAlignment="1">
      <alignment horizontal="center" vertical="center"/>
    </xf>
    <xf numFmtId="38" fontId="4" fillId="10" borderId="91" xfId="1" applyFont="1" applyFill="1" applyBorder="1" applyAlignment="1" applyProtection="1">
      <alignment horizontal="right" vertical="center"/>
    </xf>
    <xf numFmtId="38" fontId="4" fillId="10" borderId="92" xfId="1" applyFont="1" applyFill="1" applyBorder="1" applyAlignment="1" applyProtection="1">
      <alignment horizontal="right" vertical="center"/>
    </xf>
    <xf numFmtId="0" fontId="3" fillId="0" borderId="12" xfId="0" applyFont="1" applyBorder="1" applyAlignment="1">
      <alignment horizontal="center" vertical="center" textRotation="255" wrapText="1"/>
    </xf>
    <xf numFmtId="0" fontId="3" fillId="0" borderId="13" xfId="0" applyFont="1" applyBorder="1" applyAlignment="1">
      <alignment horizontal="center" vertical="center" textRotation="255" wrapText="1"/>
    </xf>
    <xf numFmtId="0" fontId="3" fillId="0" borderId="14" xfId="0" applyFont="1" applyBorder="1" applyAlignment="1">
      <alignment horizontal="center" vertical="center" textRotation="255" wrapText="1"/>
    </xf>
    <xf numFmtId="38" fontId="4" fillId="0" borderId="46" xfId="1" applyFont="1" applyFill="1" applyBorder="1" applyAlignment="1" applyProtection="1">
      <alignment vertical="center"/>
    </xf>
    <xf numFmtId="38" fontId="4" fillId="0" borderId="44" xfId="1" applyFont="1" applyFill="1" applyBorder="1" applyAlignment="1" applyProtection="1">
      <alignment vertical="center"/>
    </xf>
    <xf numFmtId="38" fontId="4" fillId="0" borderId="93" xfId="1" applyFont="1" applyFill="1" applyBorder="1" applyAlignment="1" applyProtection="1">
      <alignment vertical="center"/>
    </xf>
    <xf numFmtId="38" fontId="4" fillId="0" borderId="94" xfId="1" applyFont="1" applyFill="1" applyBorder="1" applyAlignment="1" applyProtection="1">
      <alignment vertical="center"/>
    </xf>
    <xf numFmtId="38" fontId="4" fillId="0" borderId="57" xfId="1" applyFont="1" applyFill="1" applyBorder="1" applyAlignment="1" applyProtection="1">
      <alignment vertical="center"/>
    </xf>
    <xf numFmtId="38" fontId="4" fillId="0" borderId="53" xfId="1" applyFont="1" applyFill="1" applyBorder="1" applyAlignment="1" applyProtection="1">
      <alignment vertical="center"/>
    </xf>
    <xf numFmtId="38" fontId="4" fillId="8" borderId="42" xfId="1" applyFont="1" applyFill="1" applyBorder="1" applyAlignment="1" applyProtection="1">
      <alignment horizontal="right" vertical="center"/>
    </xf>
    <xf numFmtId="38" fontId="4" fillId="8" borderId="39" xfId="1" applyFont="1" applyFill="1" applyBorder="1" applyAlignment="1" applyProtection="1">
      <alignment horizontal="right" vertical="center"/>
    </xf>
    <xf numFmtId="38" fontId="4" fillId="5" borderId="42" xfId="1" applyFont="1" applyFill="1" applyBorder="1" applyAlignment="1" applyProtection="1">
      <alignment horizontal="right" vertical="center"/>
    </xf>
    <xf numFmtId="38" fontId="4" fillId="5" borderId="39" xfId="1" applyFont="1" applyFill="1" applyBorder="1" applyAlignment="1" applyProtection="1">
      <alignment horizontal="right" vertical="center"/>
    </xf>
    <xf numFmtId="38" fontId="4" fillId="0" borderId="57" xfId="1" applyFont="1" applyFill="1" applyBorder="1" applyAlignment="1" applyProtection="1">
      <alignment horizontal="right" vertical="center"/>
    </xf>
    <xf numFmtId="38" fontId="4" fillId="0" borderId="53" xfId="1" applyFont="1" applyFill="1" applyBorder="1" applyAlignment="1" applyProtection="1">
      <alignment horizontal="right" vertical="center"/>
    </xf>
    <xf numFmtId="38" fontId="4" fillId="0" borderId="84" xfId="1" applyFont="1" applyFill="1" applyBorder="1" applyAlignment="1" applyProtection="1">
      <alignment vertical="center"/>
    </xf>
    <xf numFmtId="38" fontId="4" fillId="0" borderId="24" xfId="1" applyFont="1" applyFill="1" applyBorder="1" applyAlignment="1" applyProtection="1">
      <alignment vertical="center"/>
    </xf>
    <xf numFmtId="0" fontId="13" fillId="0" borderId="6" xfId="0" applyFont="1" applyBorder="1" applyAlignment="1">
      <alignment horizontal="center" vertical="center" wrapText="1"/>
    </xf>
    <xf numFmtId="0" fontId="13" fillId="0" borderId="2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2" xfId="0" applyFont="1" applyBorder="1" applyAlignment="1">
      <alignment horizontal="center" vertical="center" wrapText="1"/>
    </xf>
    <xf numFmtId="38" fontId="4" fillId="0" borderId="84" xfId="1" applyFont="1" applyFill="1" applyBorder="1" applyAlignment="1" applyProtection="1">
      <alignment horizontal="right" vertical="center"/>
    </xf>
    <xf numFmtId="0" fontId="4" fillId="0" borderId="24" xfId="1" applyNumberFormat="1" applyFont="1" applyFill="1" applyBorder="1" applyAlignment="1" applyProtection="1">
      <alignment horizontal="right" vertical="center"/>
    </xf>
    <xf numFmtId="38" fontId="4" fillId="0" borderId="46" xfId="1" applyFont="1" applyFill="1" applyBorder="1" applyAlignment="1" applyProtection="1">
      <alignment horizontal="right" vertical="center"/>
    </xf>
    <xf numFmtId="38" fontId="4" fillId="0" borderId="44" xfId="1" applyFont="1" applyFill="1" applyBorder="1" applyAlignment="1" applyProtection="1">
      <alignment horizontal="right" vertical="center"/>
    </xf>
    <xf numFmtId="0" fontId="4" fillId="14" borderId="2" xfId="0" applyFont="1" applyFill="1" applyBorder="1" applyAlignment="1" applyProtection="1">
      <alignment horizontal="center" vertical="center"/>
      <protection locked="0"/>
    </xf>
    <xf numFmtId="0" fontId="4" fillId="14" borderId="3" xfId="0" applyFont="1" applyFill="1" applyBorder="1" applyAlignment="1" applyProtection="1">
      <alignment horizontal="center" vertical="center"/>
      <protection locked="0"/>
    </xf>
    <xf numFmtId="38" fontId="3" fillId="0" borderId="0" xfId="1" applyFont="1" applyFill="1" applyBorder="1" applyAlignment="1" applyProtection="1">
      <alignment horizontal="center" vertical="center" wrapText="1"/>
    </xf>
    <xf numFmtId="38" fontId="3" fillId="0" borderId="32" xfId="1" applyFont="1" applyFill="1" applyBorder="1" applyAlignment="1" applyProtection="1">
      <alignment horizontal="center" vertical="center" wrapText="1"/>
    </xf>
    <xf numFmtId="0" fontId="10" fillId="0" borderId="103" xfId="0" applyFont="1" applyBorder="1" applyAlignment="1">
      <alignment horizontal="center" vertical="center" wrapText="1"/>
    </xf>
    <xf numFmtId="0" fontId="10" fillId="0" borderId="104" xfId="0" applyFont="1" applyBorder="1" applyAlignment="1">
      <alignment horizontal="center" vertical="center" wrapText="1"/>
    </xf>
    <xf numFmtId="0" fontId="6" fillId="9" borderId="71" xfId="0" applyFont="1" applyFill="1" applyBorder="1" applyAlignment="1">
      <alignment horizontal="center" vertical="center"/>
    </xf>
    <xf numFmtId="0" fontId="6" fillId="9" borderId="72" xfId="0" applyFont="1" applyFill="1" applyBorder="1" applyAlignment="1">
      <alignment horizontal="center" vertical="center"/>
    </xf>
    <xf numFmtId="0" fontId="4" fillId="10" borderId="68" xfId="0" applyFont="1" applyFill="1" applyBorder="1" applyAlignment="1">
      <alignment horizontal="center" vertical="center" wrapText="1"/>
    </xf>
    <xf numFmtId="0" fontId="4" fillId="10" borderId="69" xfId="0" applyFont="1" applyFill="1" applyBorder="1" applyAlignment="1">
      <alignment horizontal="center" vertical="center" wrapText="1"/>
    </xf>
    <xf numFmtId="38" fontId="4" fillId="10" borderId="42" xfId="1" applyFont="1" applyFill="1" applyBorder="1" applyAlignment="1" applyProtection="1">
      <alignment horizontal="right" vertical="center"/>
    </xf>
    <xf numFmtId="38" fontId="4" fillId="10" borderId="39" xfId="1" applyFont="1" applyFill="1" applyBorder="1" applyAlignment="1" applyProtection="1">
      <alignment horizontal="right" vertical="center"/>
    </xf>
    <xf numFmtId="0" fontId="4" fillId="0" borderId="96" xfId="0" applyFont="1" applyBorder="1" applyAlignment="1">
      <alignment horizontal="center" vertical="center" wrapText="1"/>
    </xf>
    <xf numFmtId="0" fontId="4" fillId="0" borderId="87" xfId="0" applyFont="1" applyBorder="1" applyAlignment="1">
      <alignment horizontal="center" vertical="center" wrapText="1"/>
    </xf>
    <xf numFmtId="0" fontId="4" fillId="5" borderId="91" xfId="0" applyFont="1" applyFill="1" applyBorder="1" applyAlignment="1">
      <alignment horizontal="center" vertical="center" wrapText="1"/>
    </xf>
    <xf numFmtId="0" fontId="4" fillId="5" borderId="92" xfId="0" applyFont="1" applyFill="1" applyBorder="1" applyAlignment="1">
      <alignment horizontal="center" vertical="center" wrapText="1"/>
    </xf>
    <xf numFmtId="0" fontId="4" fillId="0" borderId="96" xfId="0" applyFont="1" applyBorder="1" applyAlignment="1">
      <alignment horizontal="center" vertical="center"/>
    </xf>
    <xf numFmtId="0" fontId="4" fillId="0" borderId="87" xfId="0" applyFont="1" applyBorder="1" applyAlignment="1">
      <alignment horizontal="center" vertical="center"/>
    </xf>
    <xf numFmtId="0" fontId="4" fillId="0" borderId="97" xfId="0" applyFont="1" applyBorder="1" applyAlignment="1">
      <alignment horizontal="center" vertical="center"/>
    </xf>
    <xf numFmtId="0" fontId="4" fillId="0" borderId="86" xfId="0" applyFont="1" applyBorder="1" applyAlignment="1">
      <alignment horizontal="center" vertical="center"/>
    </xf>
    <xf numFmtId="0" fontId="4" fillId="0" borderId="98" xfId="0" applyFont="1" applyBorder="1" applyAlignment="1">
      <alignment horizontal="center" vertical="center"/>
    </xf>
    <xf numFmtId="0" fontId="4" fillId="0" borderId="99" xfId="0" applyFont="1" applyBorder="1" applyAlignment="1">
      <alignment horizontal="center" vertical="center"/>
    </xf>
    <xf numFmtId="0" fontId="4" fillId="8" borderId="71" xfId="0" applyFont="1" applyFill="1" applyBorder="1" applyAlignment="1">
      <alignment horizontal="center" vertical="center" wrapText="1"/>
    </xf>
    <xf numFmtId="0" fontId="4" fillId="8" borderId="72" xfId="0" applyFont="1" applyFill="1" applyBorder="1" applyAlignment="1">
      <alignment horizontal="center" vertical="center" wrapText="1"/>
    </xf>
    <xf numFmtId="0" fontId="4" fillId="0" borderId="97"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88" xfId="0" applyFont="1" applyBorder="1" applyAlignment="1">
      <alignment horizontal="center" vertical="center" wrapText="1"/>
    </xf>
    <xf numFmtId="0" fontId="4" fillId="0" borderId="85" xfId="0" applyFont="1" applyBorder="1" applyAlignment="1">
      <alignment horizontal="center" vertical="center" wrapText="1"/>
    </xf>
    <xf numFmtId="0" fontId="4" fillId="10" borderId="91" xfId="0" applyFont="1" applyFill="1" applyBorder="1" applyAlignment="1">
      <alignment horizontal="center" vertical="center"/>
    </xf>
    <xf numFmtId="0" fontId="4" fillId="10" borderId="92" xfId="0" applyFont="1" applyFill="1" applyBorder="1" applyAlignment="1">
      <alignment horizontal="center" vertical="center"/>
    </xf>
    <xf numFmtId="0" fontId="20" fillId="0" borderId="100" xfId="0" applyFont="1" applyBorder="1" applyAlignment="1">
      <alignment horizontal="center" wrapText="1"/>
    </xf>
    <xf numFmtId="0" fontId="20" fillId="0" borderId="19" xfId="0" applyFont="1" applyBorder="1" applyAlignment="1">
      <alignment horizontal="center" wrapText="1"/>
    </xf>
    <xf numFmtId="38" fontId="3" fillId="3" borderId="12" xfId="1" applyFont="1" applyFill="1" applyBorder="1" applyAlignment="1" applyProtection="1">
      <alignment horizontal="center" vertical="center"/>
    </xf>
    <xf numFmtId="38" fontId="3" fillId="3" borderId="14" xfId="1" applyFont="1" applyFill="1" applyBorder="1" applyAlignment="1" applyProtection="1">
      <alignment horizontal="center" vertical="center"/>
    </xf>
    <xf numFmtId="0" fontId="24" fillId="0" borderId="0" xfId="0" applyFont="1" applyAlignment="1">
      <alignment horizontal="center" vertical="center" wrapText="1" shrinkToFit="1"/>
    </xf>
    <xf numFmtId="38" fontId="20" fillId="0" borderId="0" xfId="1" applyFont="1" applyFill="1" applyBorder="1" applyAlignment="1" applyProtection="1">
      <alignment horizontal="right" vertical="center"/>
    </xf>
    <xf numFmtId="38" fontId="20" fillId="0" borderId="37" xfId="1" applyFont="1" applyFill="1" applyBorder="1" applyAlignment="1" applyProtection="1">
      <alignment horizontal="right" vertical="center"/>
    </xf>
    <xf numFmtId="38" fontId="9" fillId="0" borderId="0" xfId="0" applyNumberFormat="1" applyFont="1" applyAlignment="1">
      <alignment horizontal="center" vertical="center"/>
    </xf>
    <xf numFmtId="38" fontId="4" fillId="0" borderId="0" xfId="0" applyNumberFormat="1" applyFont="1" applyAlignment="1">
      <alignment horizontal="center" vertical="center"/>
    </xf>
    <xf numFmtId="0" fontId="4" fillId="0" borderId="0" xfId="0" applyFont="1" applyAlignment="1">
      <alignment horizontal="center" vertical="center"/>
    </xf>
    <xf numFmtId="38" fontId="4" fillId="8" borderId="145" xfId="1" applyFont="1" applyFill="1" applyBorder="1" applyAlignment="1" applyProtection="1">
      <alignment horizontal="center" vertical="center"/>
    </xf>
    <xf numFmtId="38" fontId="4" fillId="8" borderId="146" xfId="1" applyFont="1" applyFill="1" applyBorder="1" applyAlignment="1" applyProtection="1">
      <alignment horizontal="center" vertical="center"/>
    </xf>
    <xf numFmtId="0" fontId="9" fillId="0" borderId="0" xfId="0" applyFont="1" applyAlignment="1">
      <alignment horizontal="center" vertical="center"/>
    </xf>
    <xf numFmtId="10" fontId="4" fillId="0" borderId="0" xfId="2" applyNumberFormat="1" applyFont="1" applyFill="1" applyBorder="1" applyAlignment="1" applyProtection="1">
      <alignment horizontal="center" vertical="top"/>
    </xf>
    <xf numFmtId="38" fontId="4" fillId="0" borderId="88" xfId="1" applyFont="1" applyFill="1" applyBorder="1" applyAlignment="1" applyProtection="1">
      <alignment horizontal="center" vertical="center"/>
    </xf>
    <xf numFmtId="38" fontId="4" fillId="0" borderId="85" xfId="1" applyFont="1" applyFill="1" applyBorder="1" applyAlignment="1" applyProtection="1">
      <alignment horizontal="center" vertical="center"/>
    </xf>
    <xf numFmtId="0" fontId="6" fillId="0" borderId="12" xfId="0" applyFont="1" applyBorder="1" applyAlignment="1">
      <alignment horizontal="center" vertical="center" textRotation="255"/>
    </xf>
    <xf numFmtId="0" fontId="6" fillId="0" borderId="13" xfId="0" applyFont="1" applyBorder="1" applyAlignment="1">
      <alignment horizontal="center" vertical="center" textRotation="255"/>
    </xf>
    <xf numFmtId="0" fontId="6" fillId="0" borderId="14" xfId="0" applyFont="1" applyBorder="1" applyAlignment="1">
      <alignment horizontal="center" vertical="center" textRotation="255"/>
    </xf>
    <xf numFmtId="0" fontId="13" fillId="0" borderId="68" xfId="0" applyFont="1" applyBorder="1" applyAlignment="1">
      <alignment horizontal="center" vertical="center"/>
    </xf>
    <xf numFmtId="0" fontId="13" fillId="0" borderId="69" xfId="0" applyFont="1" applyBorder="1" applyAlignment="1">
      <alignment horizontal="center" vertical="center"/>
    </xf>
    <xf numFmtId="0" fontId="12" fillId="0" borderId="12" xfId="0" applyFont="1" applyBorder="1" applyAlignment="1">
      <alignment horizontal="center" vertical="center" textRotation="255" wrapText="1"/>
    </xf>
    <xf numFmtId="0" fontId="12" fillId="0" borderId="13" xfId="0" applyFont="1" applyBorder="1" applyAlignment="1">
      <alignment horizontal="center" vertical="center" textRotation="255" wrapText="1"/>
    </xf>
    <xf numFmtId="0" fontId="12" fillId="0" borderId="14" xfId="0" applyFont="1" applyBorder="1" applyAlignment="1">
      <alignment horizontal="center" vertical="center" textRotation="255" wrapText="1"/>
    </xf>
    <xf numFmtId="0" fontId="13" fillId="0" borderId="113" xfId="0" applyFont="1" applyBorder="1" applyAlignment="1">
      <alignment horizontal="center" vertical="center"/>
    </xf>
    <xf numFmtId="0" fontId="13" fillId="0" borderId="112" xfId="0" applyFont="1" applyBorder="1" applyAlignment="1">
      <alignment horizontal="center" vertical="center"/>
    </xf>
    <xf numFmtId="0" fontId="13" fillId="0" borderId="101" xfId="0" applyFont="1" applyBorder="1" applyAlignment="1">
      <alignment horizontal="center" vertical="center"/>
    </xf>
    <xf numFmtId="0" fontId="13" fillId="0" borderId="21" xfId="0" applyFont="1" applyBorder="1" applyAlignment="1">
      <alignment horizontal="center" vertical="center"/>
    </xf>
    <xf numFmtId="0" fontId="13" fillId="0" borderId="33" xfId="0" applyFont="1" applyBorder="1" applyAlignment="1">
      <alignment horizontal="center" vertical="center"/>
    </xf>
    <xf numFmtId="0" fontId="13" fillId="0" borderId="46" xfId="0" applyFont="1" applyBorder="1" applyAlignment="1">
      <alignment horizontal="center" vertical="center"/>
    </xf>
    <xf numFmtId="0" fontId="13" fillId="0" borderId="44" xfId="0" applyFont="1" applyBorder="1" applyAlignment="1">
      <alignment horizontal="center" vertical="center"/>
    </xf>
    <xf numFmtId="0" fontId="13" fillId="0" borderId="6" xfId="0" applyFont="1" applyBorder="1" applyAlignment="1">
      <alignment horizontal="center" vertical="center"/>
    </xf>
    <xf numFmtId="0" fontId="13" fillId="0" borderId="22" xfId="0" applyFont="1" applyBorder="1" applyAlignment="1">
      <alignment horizontal="center" vertical="center"/>
    </xf>
    <xf numFmtId="38" fontId="13" fillId="0" borderId="46" xfId="1" applyFont="1" applyFill="1" applyBorder="1" applyAlignment="1">
      <alignment vertical="center"/>
    </xf>
    <xf numFmtId="38" fontId="13" fillId="0" borderId="44" xfId="1" applyFont="1" applyFill="1" applyBorder="1" applyAlignment="1">
      <alignment vertical="center"/>
    </xf>
    <xf numFmtId="38" fontId="13" fillId="0" borderId="57" xfId="1" applyFont="1" applyFill="1" applyBorder="1" applyAlignment="1">
      <alignment vertical="center"/>
    </xf>
    <xf numFmtId="38" fontId="13" fillId="0" borderId="53" xfId="1" applyFont="1" applyFill="1" applyBorder="1" applyAlignment="1">
      <alignment vertical="center"/>
    </xf>
    <xf numFmtId="38" fontId="13" fillId="0" borderId="97" xfId="1" applyFont="1" applyFill="1" applyBorder="1" applyAlignment="1">
      <alignment horizontal="center" vertical="center"/>
    </xf>
    <xf numFmtId="38" fontId="13" fillId="0" borderId="86" xfId="1" applyFont="1" applyFill="1" applyBorder="1" applyAlignment="1">
      <alignment horizontal="center" vertical="center"/>
    </xf>
    <xf numFmtId="38" fontId="13" fillId="0" borderId="96" xfId="1" applyFont="1" applyFill="1" applyBorder="1" applyAlignment="1">
      <alignment horizontal="center" vertical="center"/>
    </xf>
    <xf numFmtId="38" fontId="13" fillId="0" borderId="87" xfId="1" applyFont="1" applyFill="1" applyBorder="1" applyAlignment="1">
      <alignment horizontal="center" vertical="center"/>
    </xf>
    <xf numFmtId="38" fontId="10" fillId="0" borderId="0" xfId="1" applyFont="1" applyFill="1" applyBorder="1" applyAlignment="1">
      <alignment horizontal="center" vertical="center" wrapText="1"/>
    </xf>
    <xf numFmtId="38" fontId="10" fillId="0" borderId="32" xfId="1" applyFont="1" applyFill="1" applyBorder="1" applyAlignment="1">
      <alignment horizontal="center" vertical="center" wrapText="1"/>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3" fillId="0" borderId="6" xfId="1" applyFont="1" applyBorder="1">
      <alignment vertical="center"/>
    </xf>
    <xf numFmtId="38" fontId="13" fillId="0" borderId="22" xfId="1" applyFont="1" applyBorder="1">
      <alignment vertical="center"/>
    </xf>
    <xf numFmtId="38" fontId="13" fillId="0" borderId="6" xfId="1" applyFont="1" applyBorder="1" applyAlignment="1">
      <alignment horizontal="right" vertical="center"/>
    </xf>
    <xf numFmtId="38" fontId="13" fillId="0" borderId="22" xfId="1" applyFont="1" applyBorder="1" applyAlignment="1">
      <alignment horizontal="right" vertical="center"/>
    </xf>
    <xf numFmtId="38" fontId="13" fillId="0" borderId="6" xfId="1" applyFont="1" applyFill="1" applyBorder="1" applyAlignment="1">
      <alignment horizontal="right" vertical="center"/>
    </xf>
    <xf numFmtId="38" fontId="13" fillId="0" borderId="22" xfId="1" applyFont="1" applyFill="1" applyBorder="1" applyAlignment="1">
      <alignment horizontal="right" vertical="center"/>
    </xf>
    <xf numFmtId="178" fontId="5" fillId="0" borderId="0" xfId="2" applyNumberFormat="1" applyFont="1" applyFill="1" applyBorder="1" applyAlignment="1">
      <alignment horizontal="right" vertical="center"/>
    </xf>
    <xf numFmtId="0" fontId="4" fillId="0" borderId="46" xfId="0" applyFont="1" applyBorder="1" applyAlignment="1">
      <alignment horizontal="center" vertical="center"/>
    </xf>
    <xf numFmtId="0" fontId="4" fillId="0" borderId="44" xfId="0" applyFont="1" applyBorder="1" applyAlignment="1">
      <alignment horizontal="center" vertical="center"/>
    </xf>
    <xf numFmtId="0" fontId="13" fillId="0" borderId="84" xfId="0" applyFont="1" applyBorder="1" applyAlignment="1">
      <alignment horizontal="center" vertical="center"/>
    </xf>
    <xf numFmtId="0" fontId="13" fillId="0" borderId="24" xfId="0" applyFont="1" applyBorder="1" applyAlignment="1">
      <alignment horizontal="center" vertical="center"/>
    </xf>
    <xf numFmtId="0" fontId="4" fillId="0" borderId="84" xfId="0" applyFont="1" applyBorder="1" applyAlignment="1">
      <alignment horizontal="center" vertical="center"/>
    </xf>
    <xf numFmtId="0" fontId="4" fillId="0" borderId="24" xfId="0" applyFont="1" applyBorder="1" applyAlignment="1">
      <alignment horizontal="center" vertical="center"/>
    </xf>
    <xf numFmtId="177" fontId="4" fillId="0" borderId="0" xfId="1" applyNumberFormat="1" applyFont="1" applyFill="1" applyBorder="1" applyAlignment="1">
      <alignment horizontal="center" vertical="center"/>
    </xf>
    <xf numFmtId="0" fontId="13" fillId="0" borderId="71" xfId="0" applyFont="1" applyBorder="1" applyAlignment="1">
      <alignment horizontal="center" vertical="center"/>
    </xf>
    <xf numFmtId="0" fontId="13" fillId="0" borderId="72" xfId="0" applyFont="1" applyBorder="1" applyAlignment="1">
      <alignment horizontal="center" vertical="center"/>
    </xf>
    <xf numFmtId="38" fontId="13" fillId="0" borderId="98" xfId="1" applyFont="1" applyFill="1" applyBorder="1" applyAlignment="1">
      <alignment horizontal="center" vertical="center"/>
    </xf>
    <xf numFmtId="38" fontId="13" fillId="0" borderId="99" xfId="1" applyFont="1" applyFill="1" applyBorder="1" applyAlignment="1">
      <alignment horizontal="center" vertical="center"/>
    </xf>
    <xf numFmtId="0" fontId="13" fillId="0" borderId="68" xfId="0" applyFont="1" applyBorder="1" applyAlignment="1">
      <alignment horizontal="center" vertical="center" wrapText="1"/>
    </xf>
    <xf numFmtId="0" fontId="13" fillId="0" borderId="69" xfId="0" applyFont="1" applyBorder="1" applyAlignment="1">
      <alignment horizontal="center" vertical="center" wrapText="1"/>
    </xf>
    <xf numFmtId="38" fontId="13" fillId="0" borderId="68" xfId="1" applyFont="1" applyFill="1" applyBorder="1" applyAlignment="1">
      <alignment horizontal="center" vertical="center"/>
    </xf>
    <xf numFmtId="38" fontId="13" fillId="0" borderId="69" xfId="1" applyFont="1" applyFill="1" applyBorder="1" applyAlignment="1">
      <alignment horizontal="center" vertical="center"/>
    </xf>
    <xf numFmtId="38" fontId="13" fillId="0" borderId="88" xfId="1" applyFont="1" applyFill="1" applyBorder="1" applyAlignment="1">
      <alignment horizontal="center" vertical="center"/>
    </xf>
    <xf numFmtId="38" fontId="13" fillId="0" borderId="85" xfId="1" applyFont="1" applyFill="1" applyBorder="1" applyAlignment="1">
      <alignment horizontal="center" vertical="center"/>
    </xf>
    <xf numFmtId="38" fontId="13" fillId="0" borderId="93" xfId="1" applyFont="1" applyFill="1" applyBorder="1" applyAlignment="1">
      <alignment vertical="center"/>
    </xf>
    <xf numFmtId="38" fontId="13" fillId="0" borderId="94" xfId="1" applyFont="1" applyFill="1" applyBorder="1" applyAlignment="1">
      <alignment vertical="center"/>
    </xf>
    <xf numFmtId="38" fontId="13" fillId="0" borderId="64" xfId="1" applyFont="1" applyFill="1" applyBorder="1" applyAlignment="1">
      <alignment vertical="center"/>
    </xf>
    <xf numFmtId="38" fontId="13" fillId="0" borderId="95" xfId="1" applyFont="1" applyFill="1" applyBorder="1" applyAlignment="1">
      <alignment vertical="center"/>
    </xf>
    <xf numFmtId="0" fontId="13" fillId="0" borderId="0" xfId="0" applyFont="1" applyAlignment="1">
      <alignment horizontal="left" vertical="top" wrapText="1" shrinkToFit="1"/>
    </xf>
    <xf numFmtId="38" fontId="4" fillId="0" borderId="84" xfId="1" applyFont="1" applyFill="1" applyBorder="1" applyAlignment="1">
      <alignment horizontal="right" vertical="center"/>
    </xf>
    <xf numFmtId="38" fontId="4" fillId="0" borderId="24" xfId="1" applyFont="1" applyFill="1" applyBorder="1" applyAlignment="1">
      <alignment horizontal="right" vertical="center"/>
    </xf>
    <xf numFmtId="38" fontId="13" fillId="0" borderId="84" xfId="1" applyFont="1" applyFill="1" applyBorder="1" applyAlignment="1">
      <alignment vertical="center"/>
    </xf>
    <xf numFmtId="38" fontId="13" fillId="0" borderId="24" xfId="1" applyFont="1" applyFill="1" applyBorder="1" applyAlignment="1">
      <alignment vertical="center"/>
    </xf>
    <xf numFmtId="38" fontId="4" fillId="0" borderId="46" xfId="1" applyFont="1" applyFill="1" applyBorder="1" applyAlignment="1">
      <alignment horizontal="right" vertical="center"/>
    </xf>
    <xf numFmtId="38" fontId="4" fillId="0" borderId="44" xfId="1" applyFont="1" applyFill="1" applyBorder="1" applyAlignment="1">
      <alignment horizontal="right" vertical="center"/>
    </xf>
    <xf numFmtId="0" fontId="13" fillId="0" borderId="91" xfId="0" applyFont="1" applyBorder="1" applyAlignment="1">
      <alignment horizontal="center" vertical="center"/>
    </xf>
    <xf numFmtId="0" fontId="13" fillId="0" borderId="92" xfId="0" applyFont="1" applyBorder="1" applyAlignment="1">
      <alignment horizontal="center" vertical="center"/>
    </xf>
    <xf numFmtId="38" fontId="13" fillId="0" borderId="42" xfId="1" applyFont="1" applyFill="1" applyBorder="1" applyAlignment="1">
      <alignment horizontal="right" vertical="center"/>
    </xf>
    <xf numFmtId="38" fontId="13" fillId="0" borderId="39" xfId="1" applyFont="1" applyFill="1" applyBorder="1" applyAlignment="1">
      <alignment horizontal="right" vertical="center"/>
    </xf>
    <xf numFmtId="38" fontId="13" fillId="0" borderId="42" xfId="1" applyFont="1" applyFill="1" applyBorder="1" applyAlignment="1">
      <alignment vertical="center"/>
    </xf>
    <xf numFmtId="38" fontId="13" fillId="0" borderId="39" xfId="1" applyFont="1" applyFill="1" applyBorder="1" applyAlignment="1">
      <alignment vertical="center"/>
    </xf>
    <xf numFmtId="0" fontId="25" fillId="0" borderId="0" xfId="0" applyFont="1" applyAlignment="1">
      <alignment horizontal="left" vertical="center" wrapText="1" shrinkToFit="1"/>
    </xf>
    <xf numFmtId="0" fontId="13" fillId="0" borderId="44" xfId="0" applyFont="1" applyBorder="1">
      <alignment vertical="center"/>
    </xf>
    <xf numFmtId="0" fontId="6" fillId="0" borderId="100" xfId="0" applyFont="1" applyBorder="1" applyAlignment="1">
      <alignment horizontal="center"/>
    </xf>
    <xf numFmtId="38" fontId="4" fillId="0" borderId="32" xfId="0" applyNumberFormat="1" applyFont="1" applyBorder="1" applyAlignment="1">
      <alignment horizontal="center" vertical="center"/>
    </xf>
    <xf numFmtId="0" fontId="4" fillId="0" borderId="113" xfId="0" applyFont="1" applyBorder="1" applyAlignment="1">
      <alignment horizontal="center" vertical="center"/>
    </xf>
    <xf numFmtId="0" fontId="4" fillId="0" borderId="112" xfId="0" applyFont="1" applyBorder="1" applyAlignment="1">
      <alignment horizontal="center" vertical="center"/>
    </xf>
    <xf numFmtId="0" fontId="12" fillId="0" borderId="65" xfId="0" applyFont="1" applyBorder="1" applyAlignment="1">
      <alignment horizontal="center" vertical="center" textRotation="255" wrapText="1"/>
    </xf>
    <xf numFmtId="0" fontId="12" fillId="0" borderId="31" xfId="0" applyFont="1" applyBorder="1" applyAlignment="1">
      <alignment horizontal="center" vertical="center" textRotation="255" wrapText="1"/>
    </xf>
    <xf numFmtId="0" fontId="12" fillId="0" borderId="66" xfId="0" applyFont="1" applyBorder="1" applyAlignment="1">
      <alignment horizontal="center" vertical="center" textRotation="255" wrapText="1"/>
    </xf>
    <xf numFmtId="38" fontId="13" fillId="0" borderId="84" xfId="1" applyFont="1" applyFill="1" applyBorder="1" applyAlignment="1">
      <alignment horizontal="right" vertical="center"/>
    </xf>
    <xf numFmtId="38" fontId="13" fillId="0" borderId="24" xfId="1" applyFont="1" applyFill="1" applyBorder="1" applyAlignment="1">
      <alignment horizontal="right" vertical="center"/>
    </xf>
    <xf numFmtId="38" fontId="13" fillId="0" borderId="46" xfId="1" applyFont="1" applyFill="1" applyBorder="1" applyAlignment="1">
      <alignment horizontal="right" vertical="center"/>
    </xf>
    <xf numFmtId="38" fontId="13" fillId="0" borderId="44" xfId="1" applyFont="1" applyFill="1" applyBorder="1" applyAlignment="1">
      <alignment horizontal="right" vertical="center"/>
    </xf>
    <xf numFmtId="177" fontId="26" fillId="0" borderId="0" xfId="1" applyNumberFormat="1" applyFont="1" applyBorder="1" applyAlignment="1">
      <alignment horizontal="center" vertical="center"/>
    </xf>
    <xf numFmtId="0" fontId="28" fillId="6" borderId="0" xfId="0" applyFont="1" applyFill="1" applyAlignment="1">
      <alignment horizontal="center" vertical="center" wrapText="1"/>
    </xf>
    <xf numFmtId="177" fontId="26" fillId="6" borderId="0" xfId="1" applyNumberFormat="1" applyFont="1" applyFill="1" applyBorder="1" applyAlignment="1">
      <alignment horizontal="center" vertical="center"/>
    </xf>
    <xf numFmtId="0" fontId="3" fillId="13" borderId="143" xfId="0" applyFont="1" applyFill="1" applyBorder="1" applyAlignment="1">
      <alignment horizontal="center" vertical="center"/>
    </xf>
    <xf numFmtId="0" fontId="3" fillId="13" borderId="4" xfId="0"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0000FF"/>
      <color rgb="FFFF99FF"/>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10</xdr:col>
      <xdr:colOff>32657</xdr:colOff>
      <xdr:row>57</xdr:row>
      <xdr:rowOff>43543</xdr:rowOff>
    </xdr:from>
    <xdr:to>
      <xdr:col>10</xdr:col>
      <xdr:colOff>674914</xdr:colOff>
      <xdr:row>57</xdr:row>
      <xdr:rowOff>413657</xdr:rowOff>
    </xdr:to>
    <xdr:sp macro="" textlink="">
      <xdr:nvSpPr>
        <xdr:cNvPr id="3" name="正方形/長方形 2">
          <a:extLst>
            <a:ext uri="{FF2B5EF4-FFF2-40B4-BE49-F238E27FC236}">
              <a16:creationId xmlns:a16="http://schemas.microsoft.com/office/drawing/2014/main" id="{2408B2CE-E769-FF3A-4DFF-F924B8A16204}"/>
            </a:ext>
          </a:extLst>
        </xdr:cNvPr>
        <xdr:cNvSpPr/>
      </xdr:nvSpPr>
      <xdr:spPr>
        <a:xfrm>
          <a:off x="8654143" y="9862457"/>
          <a:ext cx="642257" cy="3701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(A)</a:t>
          </a:r>
        </a:p>
        <a:p>
          <a:pPr algn="l"/>
          <a:endParaRPr kumimoji="1" lang="ja-JP" altLang="en-US" sz="1600" b="1">
            <a:solidFill>
              <a:srgbClr val="C00000"/>
            </a:solidFill>
          </a:endParaRPr>
        </a:p>
      </xdr:txBody>
    </xdr:sp>
    <xdr:clientData/>
  </xdr:twoCellAnchor>
  <xdr:twoCellAnchor>
    <xdr:from>
      <xdr:col>10</xdr:col>
      <xdr:colOff>0</xdr:colOff>
      <xdr:row>44</xdr:row>
      <xdr:rowOff>0</xdr:rowOff>
    </xdr:from>
    <xdr:to>
      <xdr:col>10</xdr:col>
      <xdr:colOff>642257</xdr:colOff>
      <xdr:row>44</xdr:row>
      <xdr:rowOff>370114</xdr:rowOff>
    </xdr:to>
    <xdr:sp macro="" textlink="">
      <xdr:nvSpPr>
        <xdr:cNvPr id="4" name="正方形/長方形 3">
          <a:extLst>
            <a:ext uri="{FF2B5EF4-FFF2-40B4-BE49-F238E27FC236}">
              <a16:creationId xmlns:a16="http://schemas.microsoft.com/office/drawing/2014/main" id="{32153B4B-B2BF-45C1-81B4-10A1B80BA61D}"/>
            </a:ext>
          </a:extLst>
        </xdr:cNvPr>
        <xdr:cNvSpPr/>
      </xdr:nvSpPr>
      <xdr:spPr>
        <a:xfrm>
          <a:off x="8621486" y="7282543"/>
          <a:ext cx="642257" cy="3701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600" b="1">
              <a:solidFill>
                <a:srgbClr val="C00000"/>
              </a:solidFill>
            </a:rPr>
            <a:t>(B)</a:t>
          </a:r>
        </a:p>
        <a:p>
          <a:pPr algn="l"/>
          <a:endParaRPr kumimoji="1" lang="ja-JP" altLang="en-US" sz="1600" b="1">
            <a:solidFill>
              <a:srgbClr val="C00000"/>
            </a:solidFill>
          </a:endParaRPr>
        </a:p>
      </xdr:txBody>
    </xdr:sp>
    <xdr:clientData/>
  </xdr:twoCellAnchor>
  <xdr:twoCellAnchor>
    <xdr:from>
      <xdr:col>16</xdr:col>
      <xdr:colOff>301451</xdr:colOff>
      <xdr:row>43</xdr:row>
      <xdr:rowOff>361739</xdr:rowOff>
    </xdr:from>
    <xdr:to>
      <xdr:col>17</xdr:col>
      <xdr:colOff>422030</xdr:colOff>
      <xdr:row>44</xdr:row>
      <xdr:rowOff>381838</xdr:rowOff>
    </xdr:to>
    <xdr:sp macro="" textlink="">
      <xdr:nvSpPr>
        <xdr:cNvPr id="6" name="正方形/長方形 5">
          <a:extLst>
            <a:ext uri="{FF2B5EF4-FFF2-40B4-BE49-F238E27FC236}">
              <a16:creationId xmlns:a16="http://schemas.microsoft.com/office/drawing/2014/main" id="{66ECF2EB-D86F-4D69-AE49-5149BCE102C1}"/>
            </a:ext>
          </a:extLst>
        </xdr:cNvPr>
        <xdr:cNvSpPr/>
      </xdr:nvSpPr>
      <xdr:spPr>
        <a:xfrm>
          <a:off x="10329705" y="13515032"/>
          <a:ext cx="482321" cy="43208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C00000"/>
              </a:solidFill>
            </a:rPr>
            <a:t>(C)</a:t>
          </a:r>
        </a:p>
        <a:p>
          <a:pPr algn="l"/>
          <a:endParaRPr kumimoji="1" lang="ja-JP" altLang="en-US" sz="1600" b="1">
            <a:solidFill>
              <a:srgbClr val="C00000"/>
            </a:solidFill>
          </a:endParaRPr>
        </a:p>
      </xdr:txBody>
    </xdr:sp>
    <xdr:clientData/>
  </xdr:twoCellAnchor>
  <xdr:twoCellAnchor>
    <xdr:from>
      <xdr:col>8</xdr:col>
      <xdr:colOff>1048906</xdr:colOff>
      <xdr:row>56</xdr:row>
      <xdr:rowOff>186023</xdr:rowOff>
    </xdr:from>
    <xdr:to>
      <xdr:col>9</xdr:col>
      <xdr:colOff>522515</xdr:colOff>
      <xdr:row>57</xdr:row>
      <xdr:rowOff>401933</xdr:rowOff>
    </xdr:to>
    <xdr:sp macro="" textlink="">
      <xdr:nvSpPr>
        <xdr:cNvPr id="8" name="正方形/長方形 7">
          <a:extLst>
            <a:ext uri="{FF2B5EF4-FFF2-40B4-BE49-F238E27FC236}">
              <a16:creationId xmlns:a16="http://schemas.microsoft.com/office/drawing/2014/main" id="{08921BB1-7AC2-42BF-B73B-7C6198AC4A16}"/>
            </a:ext>
          </a:extLst>
        </xdr:cNvPr>
        <xdr:cNvSpPr/>
      </xdr:nvSpPr>
      <xdr:spPr>
        <a:xfrm>
          <a:off x="5520423" y="17700300"/>
          <a:ext cx="609072" cy="46711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C00000"/>
              </a:solidFill>
            </a:rPr>
            <a:t>(A)</a:t>
          </a:r>
        </a:p>
        <a:p>
          <a:pPr algn="l"/>
          <a:endParaRPr kumimoji="1" lang="ja-JP" altLang="en-US" sz="1600" b="1">
            <a:solidFill>
              <a:srgbClr val="C00000"/>
            </a:solidFill>
          </a:endParaRPr>
        </a:p>
      </xdr:txBody>
    </xdr:sp>
    <xdr:clientData/>
  </xdr:twoCellAnchor>
  <xdr:twoCellAnchor>
    <xdr:from>
      <xdr:col>7</xdr:col>
      <xdr:colOff>327033</xdr:colOff>
      <xdr:row>42</xdr:row>
      <xdr:rowOff>146304</xdr:rowOff>
    </xdr:from>
    <xdr:to>
      <xdr:col>8</xdr:col>
      <xdr:colOff>301215</xdr:colOff>
      <xdr:row>42</xdr:row>
      <xdr:rowOff>146304</xdr:rowOff>
    </xdr:to>
    <xdr:cxnSp macro="">
      <xdr:nvCxnSpPr>
        <xdr:cNvPr id="11" name="直線矢印コネクタ 10">
          <a:extLst>
            <a:ext uri="{FF2B5EF4-FFF2-40B4-BE49-F238E27FC236}">
              <a16:creationId xmlns:a16="http://schemas.microsoft.com/office/drawing/2014/main" id="{1B748E05-E694-BAF9-B2CA-AADF6F354CAA}"/>
            </a:ext>
          </a:extLst>
        </xdr:cNvPr>
        <xdr:cNvCxnSpPr/>
      </xdr:nvCxnSpPr>
      <xdr:spPr>
        <a:xfrm>
          <a:off x="5025973" y="12762872"/>
          <a:ext cx="352851" cy="0"/>
        </a:xfrm>
        <a:prstGeom prst="straightConnector1">
          <a:avLst/>
        </a:prstGeom>
        <a:ln w="158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318427</xdr:colOff>
      <xdr:row>40</xdr:row>
      <xdr:rowOff>170329</xdr:rowOff>
    </xdr:from>
    <xdr:to>
      <xdr:col>8</xdr:col>
      <xdr:colOff>421341</xdr:colOff>
      <xdr:row>42</xdr:row>
      <xdr:rowOff>146304</xdr:rowOff>
    </xdr:to>
    <xdr:cxnSp macro="">
      <xdr:nvCxnSpPr>
        <xdr:cNvPr id="12" name="直線矢印コネクタ 11">
          <a:extLst>
            <a:ext uri="{FF2B5EF4-FFF2-40B4-BE49-F238E27FC236}">
              <a16:creationId xmlns:a16="http://schemas.microsoft.com/office/drawing/2014/main" id="{EC595F94-5AFB-4660-887E-140E0409B578}"/>
            </a:ext>
          </a:extLst>
        </xdr:cNvPr>
        <xdr:cNvCxnSpPr/>
      </xdr:nvCxnSpPr>
      <xdr:spPr>
        <a:xfrm flipV="1">
          <a:off x="4379439" y="12308541"/>
          <a:ext cx="461502" cy="549716"/>
        </a:xfrm>
        <a:prstGeom prst="straightConnector1">
          <a:avLst/>
        </a:prstGeom>
        <a:ln w="158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140678</xdr:colOff>
      <xdr:row>1</xdr:row>
      <xdr:rowOff>50241</xdr:rowOff>
    </xdr:from>
    <xdr:to>
      <xdr:col>20</xdr:col>
      <xdr:colOff>89429</xdr:colOff>
      <xdr:row>3</xdr:row>
      <xdr:rowOff>381838</xdr:rowOff>
    </xdr:to>
    <xdr:sp macro="" textlink="">
      <xdr:nvSpPr>
        <xdr:cNvPr id="2" name="テキスト ボックス 1">
          <a:extLst>
            <a:ext uri="{FF2B5EF4-FFF2-40B4-BE49-F238E27FC236}">
              <a16:creationId xmlns:a16="http://schemas.microsoft.com/office/drawing/2014/main" id="{FE2CA223-57BC-42E2-A17F-4BA84B15A137}"/>
            </a:ext>
          </a:extLst>
        </xdr:cNvPr>
        <xdr:cNvSpPr txBox="1"/>
      </xdr:nvSpPr>
      <xdr:spPr>
        <a:xfrm>
          <a:off x="7737232" y="110531"/>
          <a:ext cx="4952830" cy="1034981"/>
        </a:xfrm>
        <a:prstGeom prst="rect">
          <a:avLst/>
        </a:prstGeom>
        <a:solidFill>
          <a:schemeClr val="accent1">
            <a:lumMod val="20000"/>
            <a:lumOff val="8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0.438</a:t>
          </a:r>
          <a:r>
            <a:rPr kumimoji="1" lang="ja-JP" altLang="en-US" sz="900"/>
            <a:t>㎏</a:t>
          </a:r>
          <a:r>
            <a:rPr kumimoji="1" lang="en-US" altLang="ja-JP" sz="900"/>
            <a:t>-CO2/kWh</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solidFill>
                <a:schemeClr val="dk1"/>
              </a:solidFill>
              <a:effectLst/>
              <a:latin typeface="+mn-lt"/>
              <a:ea typeface="+mn-ea"/>
              <a:cs typeface="+mn-cs"/>
            </a:rPr>
            <a:t>都市ガス：</a:t>
          </a:r>
          <a:r>
            <a:rPr kumimoji="1" lang="en-US" altLang="ja-JP" sz="900"/>
            <a:t>2.27kg-CO2/Nm3</a:t>
          </a:r>
          <a:r>
            <a:rPr kumimoji="1" lang="ja-JP" altLang="en-US" sz="900"/>
            <a:t>　　都市ガス：</a:t>
          </a:r>
          <a:r>
            <a:rPr kumimoji="1" lang="en-US" altLang="ja-JP" sz="900"/>
            <a:t>40.6MJ/Nm3</a:t>
          </a:r>
          <a:r>
            <a:rPr kumimoji="1" lang="ja-JP" altLang="en-US" sz="900"/>
            <a:t>（低位発熱量）　</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ja-JP" altLang="en-US" sz="900">
              <a:solidFill>
                <a:schemeClr val="dk1"/>
              </a:solidFill>
              <a:effectLst/>
              <a:latin typeface="+mn-lt"/>
              <a:ea typeface="+mn-ea"/>
              <a:cs typeface="+mn-cs"/>
            </a:rPr>
            <a:t>　　</a:t>
          </a:r>
          <a:r>
            <a:rPr kumimoji="1" lang="en-US"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754539</xdr:colOff>
      <xdr:row>1</xdr:row>
      <xdr:rowOff>1</xdr:rowOff>
    </xdr:from>
    <xdr:to>
      <xdr:col>19</xdr:col>
      <xdr:colOff>1065031</xdr:colOff>
      <xdr:row>3</xdr:row>
      <xdr:rowOff>357779</xdr:rowOff>
    </xdr:to>
    <xdr:sp macro="" textlink="">
      <xdr:nvSpPr>
        <xdr:cNvPr id="4" name="テキスト ボックス 3">
          <a:extLst>
            <a:ext uri="{FF2B5EF4-FFF2-40B4-BE49-F238E27FC236}">
              <a16:creationId xmlns:a16="http://schemas.microsoft.com/office/drawing/2014/main" id="{8C1D6A29-B739-45FD-84EE-12A9CA66B5AB}"/>
            </a:ext>
          </a:extLst>
        </xdr:cNvPr>
        <xdr:cNvSpPr txBox="1"/>
      </xdr:nvSpPr>
      <xdr:spPr>
        <a:xfrm>
          <a:off x="14157214" y="63945"/>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80388</xdr:colOff>
      <xdr:row>1</xdr:row>
      <xdr:rowOff>70338</xdr:rowOff>
    </xdr:from>
    <xdr:to>
      <xdr:col>19</xdr:col>
      <xdr:colOff>400926</xdr:colOff>
      <xdr:row>3</xdr:row>
      <xdr:rowOff>226235</xdr:rowOff>
    </xdr:to>
    <xdr:sp macro="" textlink="">
      <xdr:nvSpPr>
        <xdr:cNvPr id="3" name="テキスト ボックス 2">
          <a:extLst>
            <a:ext uri="{FF2B5EF4-FFF2-40B4-BE49-F238E27FC236}">
              <a16:creationId xmlns:a16="http://schemas.microsoft.com/office/drawing/2014/main" id="{AB64757F-2758-47D5-B95A-7B01494394B9}"/>
            </a:ext>
          </a:extLst>
        </xdr:cNvPr>
        <xdr:cNvSpPr txBox="1"/>
      </xdr:nvSpPr>
      <xdr:spPr>
        <a:xfrm>
          <a:off x="13504985" y="130628"/>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442128</xdr:colOff>
      <xdr:row>1</xdr:row>
      <xdr:rowOff>120580</xdr:rowOff>
    </xdr:from>
    <xdr:to>
      <xdr:col>19</xdr:col>
      <xdr:colOff>762666</xdr:colOff>
      <xdr:row>3</xdr:row>
      <xdr:rowOff>276477</xdr:rowOff>
    </xdr:to>
    <xdr:sp macro="" textlink="">
      <xdr:nvSpPr>
        <xdr:cNvPr id="3" name="テキスト ボックス 2">
          <a:extLst>
            <a:ext uri="{FF2B5EF4-FFF2-40B4-BE49-F238E27FC236}">
              <a16:creationId xmlns:a16="http://schemas.microsoft.com/office/drawing/2014/main" id="{1959952F-2452-461D-81DF-9DA8987BF867}"/>
            </a:ext>
          </a:extLst>
        </xdr:cNvPr>
        <xdr:cNvSpPr txBox="1"/>
      </xdr:nvSpPr>
      <xdr:spPr>
        <a:xfrm>
          <a:off x="13866725" y="180870"/>
          <a:ext cx="4952830" cy="1010007"/>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639440</xdr:colOff>
      <xdr:row>1</xdr:row>
      <xdr:rowOff>102311</xdr:rowOff>
    </xdr:from>
    <xdr:to>
      <xdr:col>19</xdr:col>
      <xdr:colOff>954499</xdr:colOff>
      <xdr:row>3</xdr:row>
      <xdr:rowOff>258208</xdr:rowOff>
    </xdr:to>
    <xdr:sp macro="" textlink="">
      <xdr:nvSpPr>
        <xdr:cNvPr id="2" name="テキスト ボックス 1">
          <a:extLst>
            <a:ext uri="{FF2B5EF4-FFF2-40B4-BE49-F238E27FC236}">
              <a16:creationId xmlns:a16="http://schemas.microsoft.com/office/drawing/2014/main" id="{ABF13342-DE06-45C0-8B04-C14EB3679F8A}"/>
            </a:ext>
          </a:extLst>
        </xdr:cNvPr>
        <xdr:cNvSpPr txBox="1"/>
      </xdr:nvSpPr>
      <xdr:spPr>
        <a:xfrm>
          <a:off x="14042115" y="166255"/>
          <a:ext cx="4957397" cy="101274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14</xdr:col>
      <xdr:colOff>549919</xdr:colOff>
      <xdr:row>1</xdr:row>
      <xdr:rowOff>102311</xdr:rowOff>
    </xdr:from>
    <xdr:to>
      <xdr:col>19</xdr:col>
      <xdr:colOff>857672</xdr:colOff>
      <xdr:row>3</xdr:row>
      <xdr:rowOff>258208</xdr:rowOff>
    </xdr:to>
    <xdr:sp macro="" textlink="">
      <xdr:nvSpPr>
        <xdr:cNvPr id="2" name="テキスト ボックス 1">
          <a:extLst>
            <a:ext uri="{FF2B5EF4-FFF2-40B4-BE49-F238E27FC236}">
              <a16:creationId xmlns:a16="http://schemas.microsoft.com/office/drawing/2014/main" id="{86633045-3639-4B49-B113-2E16DE718740}"/>
            </a:ext>
          </a:extLst>
        </xdr:cNvPr>
        <xdr:cNvSpPr txBox="1"/>
      </xdr:nvSpPr>
      <xdr:spPr>
        <a:xfrm>
          <a:off x="13952594" y="166255"/>
          <a:ext cx="4950091" cy="1012748"/>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　   </a:t>
          </a:r>
          <a:r>
            <a:rPr kumimoji="1" lang="en-US" altLang="ja-JP" sz="1050"/>
            <a:t>CO2</a:t>
          </a:r>
          <a:r>
            <a:rPr kumimoji="1" lang="ja-JP" altLang="en-US" sz="1050"/>
            <a:t>排出係数　　　　　　　　発熱量換算係数　　　　　  </a:t>
          </a:r>
          <a:r>
            <a:rPr kumimoji="1" lang="ja-JP" altLang="ja-JP" sz="1050">
              <a:solidFill>
                <a:schemeClr val="dk1"/>
              </a:solidFill>
              <a:effectLst/>
              <a:latin typeface="+mn-lt"/>
              <a:ea typeface="+mn-ea"/>
              <a:cs typeface="+mn-cs"/>
            </a:rPr>
            <a:t>エネルギー変換　</a:t>
          </a:r>
          <a:r>
            <a:rPr kumimoji="1" lang="ja-JP" altLang="en-US"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t>電力：</a:t>
          </a:r>
          <a:r>
            <a:rPr kumimoji="1" lang="en-US" altLang="ja-JP" sz="1050"/>
            <a:t>0.438</a:t>
          </a:r>
          <a:r>
            <a:rPr kumimoji="1" lang="ja-JP" altLang="en-US" sz="1050"/>
            <a:t>㎏</a:t>
          </a:r>
          <a:r>
            <a:rPr kumimoji="1" lang="en-US" altLang="ja-JP" sz="1050"/>
            <a:t>-CO2/kWh</a:t>
          </a:r>
          <a:r>
            <a:rPr kumimoji="1" lang="ja-JP" altLang="en-US" sz="1050"/>
            <a:t>　　　　</a:t>
          </a:r>
          <a:r>
            <a:rPr kumimoji="1" lang="ja-JP" altLang="ja-JP" sz="1050">
              <a:solidFill>
                <a:schemeClr val="dk1"/>
              </a:solidFill>
              <a:effectLst/>
              <a:latin typeface="+mn-lt"/>
              <a:ea typeface="+mn-ea"/>
              <a:cs typeface="+mn-cs"/>
            </a:rPr>
            <a:t>昼間電力</a:t>
          </a:r>
          <a:r>
            <a:rPr kumimoji="1" lang="en-US" altLang="ja-JP" sz="1050">
              <a:solidFill>
                <a:schemeClr val="dk1"/>
              </a:solidFill>
              <a:effectLst/>
              <a:latin typeface="+mn-lt"/>
              <a:ea typeface="+mn-ea"/>
              <a:cs typeface="+mn-cs"/>
            </a:rPr>
            <a:t>9.97 MJ/kWh</a:t>
          </a:r>
          <a:r>
            <a:rPr kumimoji="1" lang="ja-JP"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1KW</a:t>
          </a:r>
          <a:r>
            <a:rPr kumimoji="1" lang="ja-JP" altLang="ja-JP" sz="1050">
              <a:solidFill>
                <a:schemeClr val="dk1"/>
              </a:solidFill>
              <a:effectLst/>
              <a:latin typeface="+mn-lt"/>
              <a:ea typeface="+mn-ea"/>
              <a:cs typeface="+mn-cs"/>
            </a:rPr>
            <a:t>＝</a:t>
          </a:r>
          <a:r>
            <a:rPr kumimoji="1" lang="en-US" altLang="ja-JP" sz="1050">
              <a:solidFill>
                <a:schemeClr val="dk1"/>
              </a:solidFill>
              <a:effectLst/>
              <a:latin typeface="+mn-lt"/>
              <a:ea typeface="+mn-ea"/>
              <a:cs typeface="+mn-cs"/>
            </a:rPr>
            <a:t>3.6MJ</a:t>
          </a:r>
          <a:r>
            <a:rPr kumimoji="1" lang="ja-JP" altLang="ja-JP" sz="1050">
              <a:solidFill>
                <a:schemeClr val="dk1"/>
              </a:solidFill>
              <a:effectLst/>
              <a:latin typeface="+mn-lt"/>
              <a:ea typeface="+mn-ea"/>
              <a:cs typeface="+mn-cs"/>
            </a:rPr>
            <a:t>　</a:t>
          </a:r>
          <a:endParaRPr kumimoji="1" lang="en-US" altLang="ja-JP" sz="105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chemeClr val="dk1"/>
              </a:solidFill>
              <a:effectLst/>
              <a:latin typeface="+mn-lt"/>
              <a:ea typeface="+mn-ea"/>
              <a:cs typeface="+mn-cs"/>
            </a:rPr>
            <a:t>都市ガス：</a:t>
          </a:r>
          <a:r>
            <a:rPr kumimoji="1" lang="en-US" altLang="ja-JP" sz="1050"/>
            <a:t>2.27kg-CO2/Nm3</a:t>
          </a:r>
          <a:r>
            <a:rPr kumimoji="1" lang="ja-JP" altLang="en-US" sz="1050"/>
            <a:t>　　都市ガス：</a:t>
          </a:r>
          <a:r>
            <a:rPr kumimoji="1" lang="en-US" altLang="ja-JP" sz="1050"/>
            <a:t>40.6MJ/Nm3</a:t>
          </a:r>
          <a:r>
            <a:rPr kumimoji="1" lang="ja-JP" altLang="en-US" sz="1050"/>
            <a:t>（低位発熱量）　</a:t>
          </a:r>
          <a:endParaRPr kumimoji="1" lang="en-US" altLang="ja-JP" sz="1050"/>
        </a:p>
        <a:p>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2.75 kg-CO2/L                </a:t>
          </a:r>
          <a:r>
            <a:rPr kumimoji="1" lang="ja-JP" altLang="en-US" sz="1050">
              <a:solidFill>
                <a:schemeClr val="dk1"/>
              </a:solidFill>
              <a:effectLst/>
              <a:latin typeface="+mn-lt"/>
              <a:ea typeface="+mn-ea"/>
              <a:cs typeface="+mn-cs"/>
            </a:rPr>
            <a:t>　　</a:t>
          </a:r>
          <a:r>
            <a:rPr kumimoji="1" lang="en-US" altLang="ja-JP" sz="1050">
              <a:solidFill>
                <a:schemeClr val="dk1"/>
              </a:solidFill>
              <a:effectLst/>
              <a:latin typeface="+mn-lt"/>
              <a:ea typeface="+mn-ea"/>
              <a:cs typeface="+mn-cs"/>
            </a:rPr>
            <a:t>   </a:t>
          </a:r>
          <a:r>
            <a:rPr kumimoji="1" lang="en-US" altLang="ja-JP" sz="1050" baseline="0">
              <a:solidFill>
                <a:schemeClr val="dk1"/>
              </a:solidFill>
              <a:effectLst/>
              <a:latin typeface="+mn-lt"/>
              <a:ea typeface="+mn-ea"/>
              <a:cs typeface="+mn-cs"/>
            </a:rPr>
            <a:t> </a:t>
          </a:r>
          <a:r>
            <a:rPr kumimoji="1" lang="en-US" altLang="ja-JP" sz="1050">
              <a:solidFill>
                <a:schemeClr val="dk1"/>
              </a:solidFill>
              <a:effectLst/>
              <a:latin typeface="+mn-lt"/>
              <a:ea typeface="+mn-ea"/>
              <a:cs typeface="+mn-cs"/>
            </a:rPr>
            <a:t>A</a:t>
          </a:r>
          <a:r>
            <a:rPr kumimoji="1" lang="ja-JP" altLang="ja-JP" sz="1050">
              <a:solidFill>
                <a:schemeClr val="dk1"/>
              </a:solidFill>
              <a:effectLst/>
              <a:latin typeface="+mn-lt"/>
              <a:ea typeface="+mn-ea"/>
              <a:cs typeface="+mn-cs"/>
            </a:rPr>
            <a:t>重油：</a:t>
          </a:r>
          <a:r>
            <a:rPr kumimoji="1" lang="en-US" altLang="ja-JP" sz="1050">
              <a:solidFill>
                <a:schemeClr val="dk1"/>
              </a:solidFill>
              <a:effectLst/>
              <a:latin typeface="+mn-lt"/>
              <a:ea typeface="+mn-ea"/>
              <a:cs typeface="+mn-cs"/>
            </a:rPr>
            <a:t>38.9 MJ/L</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1448051</xdr:colOff>
      <xdr:row>28</xdr:row>
      <xdr:rowOff>4857</xdr:rowOff>
    </xdr:from>
    <xdr:to>
      <xdr:col>3</xdr:col>
      <xdr:colOff>65481</xdr:colOff>
      <xdr:row>28</xdr:row>
      <xdr:rowOff>223409</xdr:rowOff>
    </xdr:to>
    <xdr:sp macro="" textlink="">
      <xdr:nvSpPr>
        <xdr:cNvPr id="2" name="楕円 1">
          <a:extLst>
            <a:ext uri="{FF2B5EF4-FFF2-40B4-BE49-F238E27FC236}">
              <a16:creationId xmlns:a16="http://schemas.microsoft.com/office/drawing/2014/main" id="{47CECBDB-9173-4E1E-ACC3-82A9813BB442}"/>
            </a:ext>
          </a:extLst>
        </xdr:cNvPr>
        <xdr:cNvSpPr/>
      </xdr:nvSpPr>
      <xdr:spPr>
        <a:xfrm>
          <a:off x="2161484" y="8013393"/>
          <a:ext cx="667294" cy="21855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※1</a:t>
          </a:r>
        </a:p>
        <a:p>
          <a:pPr algn="ctr"/>
          <a:endParaRPr kumimoji="1" lang="ja-JP" altLang="en-US" sz="1400" b="1"/>
        </a:p>
      </xdr:txBody>
    </xdr:sp>
    <xdr:clientData/>
  </xdr:twoCellAnchor>
  <xdr:twoCellAnchor>
    <xdr:from>
      <xdr:col>2</xdr:col>
      <xdr:colOff>887104</xdr:colOff>
      <xdr:row>29</xdr:row>
      <xdr:rowOff>-1</xdr:rowOff>
    </xdr:from>
    <xdr:to>
      <xdr:col>2</xdr:col>
      <xdr:colOff>1555402</xdr:colOff>
      <xdr:row>30</xdr:row>
      <xdr:rowOff>2844</xdr:rowOff>
    </xdr:to>
    <xdr:sp macro="" textlink="">
      <xdr:nvSpPr>
        <xdr:cNvPr id="4" name="楕円 3">
          <a:extLst>
            <a:ext uri="{FF2B5EF4-FFF2-40B4-BE49-F238E27FC236}">
              <a16:creationId xmlns:a16="http://schemas.microsoft.com/office/drawing/2014/main" id="{2210FC79-00B5-497B-ABB7-1BBD9109D711}"/>
            </a:ext>
          </a:extLst>
        </xdr:cNvPr>
        <xdr:cNvSpPr/>
      </xdr:nvSpPr>
      <xdr:spPr>
        <a:xfrm>
          <a:off x="1600537" y="8259745"/>
          <a:ext cx="668298" cy="254053"/>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※2</a:t>
          </a:r>
        </a:p>
        <a:p>
          <a:pPr algn="ctr"/>
          <a:endParaRPr kumimoji="1" lang="ja-JP" altLang="en-US" sz="1400" b="1"/>
        </a:p>
      </xdr:txBody>
    </xdr:sp>
    <xdr:clientData/>
  </xdr:twoCellAnchor>
  <xdr:twoCellAnchor>
    <xdr:from>
      <xdr:col>12</xdr:col>
      <xdr:colOff>224413</xdr:colOff>
      <xdr:row>28</xdr:row>
      <xdr:rowOff>2512</xdr:rowOff>
    </xdr:from>
    <xdr:to>
      <xdr:col>13</xdr:col>
      <xdr:colOff>404362</xdr:colOff>
      <xdr:row>28</xdr:row>
      <xdr:rowOff>221064</xdr:rowOff>
    </xdr:to>
    <xdr:sp macro="" textlink="">
      <xdr:nvSpPr>
        <xdr:cNvPr id="5" name="楕円 4">
          <a:extLst>
            <a:ext uri="{FF2B5EF4-FFF2-40B4-BE49-F238E27FC236}">
              <a16:creationId xmlns:a16="http://schemas.microsoft.com/office/drawing/2014/main" id="{4E3E5785-EEE6-41D8-B517-06A58C117674}"/>
            </a:ext>
          </a:extLst>
        </xdr:cNvPr>
        <xdr:cNvSpPr/>
      </xdr:nvSpPr>
      <xdr:spPr>
        <a:xfrm>
          <a:off x="10956053" y="8011048"/>
          <a:ext cx="692415" cy="21855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※3</a:t>
          </a:r>
          <a:endParaRPr kumimoji="1" lang="ja-JP" altLang="en-US" sz="1400" b="1"/>
        </a:p>
      </xdr:txBody>
    </xdr:sp>
    <xdr:clientData/>
  </xdr:twoCellAnchor>
  <xdr:twoCellAnchor>
    <xdr:from>
      <xdr:col>6</xdr:col>
      <xdr:colOff>125940</xdr:colOff>
      <xdr:row>21</xdr:row>
      <xdr:rowOff>634386</xdr:rowOff>
    </xdr:from>
    <xdr:to>
      <xdr:col>6</xdr:col>
      <xdr:colOff>797589</xdr:colOff>
      <xdr:row>22</xdr:row>
      <xdr:rowOff>238649</xdr:rowOff>
    </xdr:to>
    <xdr:sp macro="" textlink="">
      <xdr:nvSpPr>
        <xdr:cNvPr id="6" name="楕円 5">
          <a:extLst>
            <a:ext uri="{FF2B5EF4-FFF2-40B4-BE49-F238E27FC236}">
              <a16:creationId xmlns:a16="http://schemas.microsoft.com/office/drawing/2014/main" id="{E8D7C8B9-3933-4601-98AD-8AB921FEF023}"/>
            </a:ext>
          </a:extLst>
        </xdr:cNvPr>
        <xdr:cNvSpPr/>
      </xdr:nvSpPr>
      <xdr:spPr>
        <a:xfrm>
          <a:off x="5441519" y="6442333"/>
          <a:ext cx="671649" cy="29759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※4</a:t>
          </a:r>
          <a:endParaRPr kumimoji="1" lang="ja-JP" altLang="en-US" sz="1400" b="1"/>
        </a:p>
      </xdr:txBody>
    </xdr:sp>
    <xdr:clientData/>
  </xdr:twoCellAnchor>
  <xdr:twoCellAnchor>
    <xdr:from>
      <xdr:col>12</xdr:col>
      <xdr:colOff>190080</xdr:colOff>
      <xdr:row>22</xdr:row>
      <xdr:rowOff>10888</xdr:rowOff>
    </xdr:from>
    <xdr:to>
      <xdr:col>13</xdr:col>
      <xdr:colOff>354119</xdr:colOff>
      <xdr:row>22</xdr:row>
      <xdr:rowOff>249872</xdr:rowOff>
    </xdr:to>
    <xdr:sp macro="" textlink="">
      <xdr:nvSpPr>
        <xdr:cNvPr id="7" name="楕円 6">
          <a:extLst>
            <a:ext uri="{FF2B5EF4-FFF2-40B4-BE49-F238E27FC236}">
              <a16:creationId xmlns:a16="http://schemas.microsoft.com/office/drawing/2014/main" id="{75EADDD5-388B-4243-91AD-C3D27806ABEF}"/>
            </a:ext>
          </a:extLst>
        </xdr:cNvPr>
        <xdr:cNvSpPr/>
      </xdr:nvSpPr>
      <xdr:spPr>
        <a:xfrm>
          <a:off x="10921720" y="6512171"/>
          <a:ext cx="676505" cy="23898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※5</a:t>
          </a:r>
        </a:p>
        <a:p>
          <a:pPr algn="ctr"/>
          <a:endParaRPr kumimoji="1" lang="ja-JP" altLang="en-US" sz="1400" b="1"/>
        </a:p>
      </xdr:txBody>
    </xdr:sp>
    <xdr:clientData/>
  </xdr:twoCellAnchor>
  <xdr:twoCellAnchor>
    <xdr:from>
      <xdr:col>12</xdr:col>
      <xdr:colOff>435429</xdr:colOff>
      <xdr:row>12</xdr:row>
      <xdr:rowOff>1673</xdr:rowOff>
    </xdr:from>
    <xdr:to>
      <xdr:col>13</xdr:col>
      <xdr:colOff>598630</xdr:colOff>
      <xdr:row>12</xdr:row>
      <xdr:rowOff>211017</xdr:rowOff>
    </xdr:to>
    <xdr:sp macro="" textlink="">
      <xdr:nvSpPr>
        <xdr:cNvPr id="8" name="楕円 7">
          <a:extLst>
            <a:ext uri="{FF2B5EF4-FFF2-40B4-BE49-F238E27FC236}">
              <a16:creationId xmlns:a16="http://schemas.microsoft.com/office/drawing/2014/main" id="{9AF5FC16-4DB2-4DAB-A27B-0EE88A92AEA9}"/>
            </a:ext>
          </a:extLst>
        </xdr:cNvPr>
        <xdr:cNvSpPr/>
      </xdr:nvSpPr>
      <xdr:spPr>
        <a:xfrm>
          <a:off x="11167069" y="3649224"/>
          <a:ext cx="675667" cy="20934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※6</a:t>
          </a:r>
        </a:p>
        <a:p>
          <a:pPr algn="ctr"/>
          <a:endParaRPr kumimoji="1" lang="ja-JP" altLang="en-US" sz="1400" b="1"/>
        </a:p>
      </xdr:txBody>
    </xdr:sp>
    <xdr:clientData/>
  </xdr:twoCellAnchor>
  <xdr:twoCellAnchor>
    <xdr:from>
      <xdr:col>3</xdr:col>
      <xdr:colOff>467246</xdr:colOff>
      <xdr:row>39</xdr:row>
      <xdr:rowOff>115558</xdr:rowOff>
    </xdr:from>
    <xdr:to>
      <xdr:col>7</xdr:col>
      <xdr:colOff>100482</xdr:colOff>
      <xdr:row>42</xdr:row>
      <xdr:rowOff>180871</xdr:rowOff>
    </xdr:to>
    <xdr:sp macro="" textlink="">
      <xdr:nvSpPr>
        <xdr:cNvPr id="10" name="楕円 9">
          <a:extLst>
            <a:ext uri="{FF2B5EF4-FFF2-40B4-BE49-F238E27FC236}">
              <a16:creationId xmlns:a16="http://schemas.microsoft.com/office/drawing/2014/main" id="{459B6D22-ED10-4A10-AD1A-A4BB4A5E0E01}"/>
            </a:ext>
          </a:extLst>
        </xdr:cNvPr>
        <xdr:cNvSpPr/>
      </xdr:nvSpPr>
      <xdr:spPr>
        <a:xfrm>
          <a:off x="3230543" y="11068261"/>
          <a:ext cx="3150159" cy="78879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1</xdr:col>
      <xdr:colOff>21771</xdr:colOff>
      <xdr:row>3</xdr:row>
      <xdr:rowOff>326572</xdr:rowOff>
    </xdr:from>
    <xdr:to>
      <xdr:col>2</xdr:col>
      <xdr:colOff>210094</xdr:colOff>
      <xdr:row>4</xdr:row>
      <xdr:rowOff>239487</xdr:rowOff>
    </xdr:to>
    <xdr:sp macro="" textlink="">
      <xdr:nvSpPr>
        <xdr:cNvPr id="12" name="楕円 11">
          <a:extLst>
            <a:ext uri="{FF2B5EF4-FFF2-40B4-BE49-F238E27FC236}">
              <a16:creationId xmlns:a16="http://schemas.microsoft.com/office/drawing/2014/main" id="{E255650F-BF2B-415D-8483-97E6BE72D5BF}"/>
            </a:ext>
          </a:extLst>
        </xdr:cNvPr>
        <xdr:cNvSpPr/>
      </xdr:nvSpPr>
      <xdr:spPr>
        <a:xfrm>
          <a:off x="21771" y="1119052"/>
          <a:ext cx="660763" cy="33963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0</xdr:col>
      <xdr:colOff>0</xdr:colOff>
      <xdr:row>20</xdr:row>
      <xdr:rowOff>0</xdr:rowOff>
    </xdr:from>
    <xdr:to>
      <xdr:col>2</xdr:col>
      <xdr:colOff>188323</xdr:colOff>
      <xdr:row>21</xdr:row>
      <xdr:rowOff>21772</xdr:rowOff>
    </xdr:to>
    <xdr:sp macro="" textlink="">
      <xdr:nvSpPr>
        <xdr:cNvPr id="13" name="楕円 12">
          <a:extLst>
            <a:ext uri="{FF2B5EF4-FFF2-40B4-BE49-F238E27FC236}">
              <a16:creationId xmlns:a16="http://schemas.microsoft.com/office/drawing/2014/main" id="{48EC7409-EA78-4BA5-82EB-FDA083F611D7}"/>
            </a:ext>
          </a:extLst>
        </xdr:cNvPr>
        <xdr:cNvSpPr/>
      </xdr:nvSpPr>
      <xdr:spPr>
        <a:xfrm>
          <a:off x="0" y="4488180"/>
          <a:ext cx="660763" cy="34181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11</xdr:col>
      <xdr:colOff>8965</xdr:colOff>
      <xdr:row>18</xdr:row>
      <xdr:rowOff>-1</xdr:rowOff>
    </xdr:from>
    <xdr:to>
      <xdr:col>11</xdr:col>
      <xdr:colOff>546849</xdr:colOff>
      <xdr:row>18</xdr:row>
      <xdr:rowOff>233082</xdr:rowOff>
    </xdr:to>
    <xdr:sp macro="" textlink="">
      <xdr:nvSpPr>
        <xdr:cNvPr id="15" name="正方形/長方形 14">
          <a:extLst>
            <a:ext uri="{FF2B5EF4-FFF2-40B4-BE49-F238E27FC236}">
              <a16:creationId xmlns:a16="http://schemas.microsoft.com/office/drawing/2014/main" id="{C43280F5-9B3B-4EF2-8959-85430C894232}"/>
            </a:ext>
          </a:extLst>
        </xdr:cNvPr>
        <xdr:cNvSpPr/>
      </xdr:nvSpPr>
      <xdr:spPr>
        <a:xfrm>
          <a:off x="9419665" y="4152899"/>
          <a:ext cx="537884" cy="23308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(A+B)</a:t>
          </a:r>
          <a:endParaRPr kumimoji="1" lang="ja-JP" altLang="en-US" sz="1100">
            <a:solidFill>
              <a:sysClr val="windowText" lastClr="000000"/>
            </a:solidFill>
          </a:endParaRPr>
        </a:p>
      </xdr:txBody>
    </xdr:sp>
    <xdr:clientData/>
  </xdr:twoCellAnchor>
  <xdr:twoCellAnchor>
    <xdr:from>
      <xdr:col>14</xdr:col>
      <xdr:colOff>1011668</xdr:colOff>
      <xdr:row>0</xdr:row>
      <xdr:rowOff>40596</xdr:rowOff>
    </xdr:from>
    <xdr:to>
      <xdr:col>19</xdr:col>
      <xdr:colOff>991320</xdr:colOff>
      <xdr:row>3</xdr:row>
      <xdr:rowOff>298042</xdr:rowOff>
    </xdr:to>
    <xdr:sp macro="" textlink="">
      <xdr:nvSpPr>
        <xdr:cNvPr id="19" name="テキスト ボックス 18">
          <a:extLst>
            <a:ext uri="{FF2B5EF4-FFF2-40B4-BE49-F238E27FC236}">
              <a16:creationId xmlns:a16="http://schemas.microsoft.com/office/drawing/2014/main" id="{BDC9742F-F704-46F4-B77A-59D7DF2DA3FA}"/>
            </a:ext>
          </a:extLst>
        </xdr:cNvPr>
        <xdr:cNvSpPr txBox="1"/>
      </xdr:nvSpPr>
      <xdr:spPr>
        <a:xfrm>
          <a:off x="13320899" y="40596"/>
          <a:ext cx="4280347" cy="105126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0.438</a:t>
          </a:r>
          <a:r>
            <a:rPr kumimoji="1" lang="ja-JP" altLang="en-US" sz="900"/>
            <a:t>㎏</a:t>
          </a:r>
          <a:r>
            <a:rPr kumimoji="1" lang="en-US" altLang="ja-JP" sz="900"/>
            <a:t>-CO2/kWh</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r>
            <a:rPr kumimoji="1" lang="ja-JP" altLang="en-US" sz="900"/>
            <a:t>　</a:t>
          </a:r>
          <a:endParaRPr kumimoji="1" lang="en-US" altLang="ja-JP" sz="9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都市ガス：</a:t>
          </a:r>
          <a:r>
            <a:rPr kumimoji="1" lang="en-US" altLang="ja-JP" sz="900"/>
            <a:t>2.27kg-co2/Nm3   </a:t>
          </a:r>
          <a:r>
            <a:rPr kumimoji="1" lang="ja-JP" altLang="en-US" sz="900"/>
            <a:t>　　　都市ガス</a:t>
          </a:r>
          <a:r>
            <a:rPr kumimoji="1" lang="en-US" altLang="ja-JP" sz="900"/>
            <a:t>:40.6MJ/Nm3</a:t>
          </a:r>
          <a:r>
            <a:rPr kumimoji="1" lang="ja-JP" altLang="en-US" sz="900"/>
            <a:t>　　</a:t>
          </a:r>
          <a:endParaRPr kumimoji="1" lang="en-US" altLang="ja-JP" sz="900"/>
        </a:p>
        <a:p>
          <a:endParaRPr kumimoji="1" lang="en-US" altLang="ja-JP" sz="900">
            <a:solidFill>
              <a:schemeClr val="dk1"/>
            </a:solidFill>
            <a:effectLst/>
            <a:latin typeface="+mn-lt"/>
            <a:ea typeface="+mn-ea"/>
            <a:cs typeface="+mn-cs"/>
          </a:endParaRPr>
        </a:p>
      </xdr:txBody>
    </xdr:sp>
    <xdr:clientData/>
  </xdr:twoCellAnchor>
  <xdr:twoCellAnchor>
    <xdr:from>
      <xdr:col>7</xdr:col>
      <xdr:colOff>44214</xdr:colOff>
      <xdr:row>36</xdr:row>
      <xdr:rowOff>117567</xdr:rowOff>
    </xdr:from>
    <xdr:to>
      <xdr:col>8</xdr:col>
      <xdr:colOff>170573</xdr:colOff>
      <xdr:row>36</xdr:row>
      <xdr:rowOff>336121</xdr:rowOff>
    </xdr:to>
    <xdr:sp macro="" textlink="">
      <xdr:nvSpPr>
        <xdr:cNvPr id="20" name="楕円 19">
          <a:extLst>
            <a:ext uri="{FF2B5EF4-FFF2-40B4-BE49-F238E27FC236}">
              <a16:creationId xmlns:a16="http://schemas.microsoft.com/office/drawing/2014/main" id="{E8B6FAA6-E828-4685-9571-95CDAE2E4E5F}"/>
            </a:ext>
          </a:extLst>
        </xdr:cNvPr>
        <xdr:cNvSpPr/>
      </xdr:nvSpPr>
      <xdr:spPr>
        <a:xfrm>
          <a:off x="6324434" y="10125726"/>
          <a:ext cx="679018" cy="2185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※7</a:t>
          </a:r>
        </a:p>
        <a:p>
          <a:pPr algn="ctr"/>
          <a:endParaRPr kumimoji="1" lang="ja-JP" altLang="en-US" sz="1400" b="1"/>
        </a:p>
      </xdr:txBody>
    </xdr:sp>
    <xdr:clientData/>
  </xdr:twoCellAnchor>
  <xdr:twoCellAnchor>
    <xdr:from>
      <xdr:col>11</xdr:col>
      <xdr:colOff>803869</xdr:colOff>
      <xdr:row>36</xdr:row>
      <xdr:rowOff>120580</xdr:rowOff>
    </xdr:from>
    <xdr:to>
      <xdr:col>13</xdr:col>
      <xdr:colOff>45972</xdr:colOff>
      <xdr:row>36</xdr:row>
      <xdr:rowOff>339134</xdr:rowOff>
    </xdr:to>
    <xdr:sp macro="" textlink="">
      <xdr:nvSpPr>
        <xdr:cNvPr id="3" name="楕円 2">
          <a:extLst>
            <a:ext uri="{FF2B5EF4-FFF2-40B4-BE49-F238E27FC236}">
              <a16:creationId xmlns:a16="http://schemas.microsoft.com/office/drawing/2014/main" id="{0042CA46-C3CA-4F47-AE6B-93A5700AA1DB}"/>
            </a:ext>
          </a:extLst>
        </xdr:cNvPr>
        <xdr:cNvSpPr/>
      </xdr:nvSpPr>
      <xdr:spPr>
        <a:xfrm>
          <a:off x="10611060" y="10128739"/>
          <a:ext cx="679018" cy="218554"/>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※7</a:t>
          </a:r>
        </a:p>
        <a:p>
          <a:pPr algn="ctr"/>
          <a:endParaRPr kumimoji="1" lang="ja-JP" altLang="en-US" sz="1400" b="1"/>
        </a:p>
      </xdr:txBody>
    </xdr:sp>
    <xdr:clientData/>
  </xdr:twoCellAnchor>
  <xdr:twoCellAnchor>
    <xdr:from>
      <xdr:col>9</xdr:col>
      <xdr:colOff>845540</xdr:colOff>
      <xdr:row>1</xdr:row>
      <xdr:rowOff>67675</xdr:rowOff>
    </xdr:from>
    <xdr:to>
      <xdr:col>13</xdr:col>
      <xdr:colOff>747569</xdr:colOff>
      <xdr:row>3</xdr:row>
      <xdr:rowOff>41374</xdr:rowOff>
    </xdr:to>
    <xdr:sp macro="" textlink="">
      <xdr:nvSpPr>
        <xdr:cNvPr id="14" name="吹き出し: 角を丸めた四角形 13">
          <a:extLst>
            <a:ext uri="{FF2B5EF4-FFF2-40B4-BE49-F238E27FC236}">
              <a16:creationId xmlns:a16="http://schemas.microsoft.com/office/drawing/2014/main" id="{BBF05FD9-3E96-475D-A1C3-357951B5736A}"/>
            </a:ext>
          </a:extLst>
        </xdr:cNvPr>
        <xdr:cNvSpPr/>
      </xdr:nvSpPr>
      <xdr:spPr>
        <a:xfrm>
          <a:off x="8764824" y="133876"/>
          <a:ext cx="3178973" cy="718459"/>
        </a:xfrm>
        <a:prstGeom prst="wedgeRoundRectCallout">
          <a:avLst>
            <a:gd name="adj1" fmla="val 96474"/>
            <a:gd name="adj2" fmla="val 14668"/>
            <a:gd name="adj3" fmla="val 16667"/>
          </a:avLst>
        </a:prstGeom>
        <a:solidFill>
          <a:schemeClr val="accent1">
            <a:lumMod val="60000"/>
            <a:lumOff val="40000"/>
            <a:alpha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算出に使用する係数を記載してください</a:t>
          </a:r>
          <a:r>
            <a:rPr kumimoji="1" lang="ja-JP" altLang="en-US" sz="1100">
              <a:solidFill>
                <a:sysClr val="windowText" lastClr="000000"/>
              </a:solidFill>
            </a:rPr>
            <a:t>。使用しない燃料名と係数は削除してください</a:t>
          </a:r>
          <a:endParaRPr kumimoji="1" lang="en-US" altLang="ja-JP" sz="1100">
            <a:solidFill>
              <a:sysClr val="windowText" lastClr="00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14</xdr:col>
      <xdr:colOff>808893</xdr:colOff>
      <xdr:row>0</xdr:row>
      <xdr:rowOff>35168</xdr:rowOff>
    </xdr:from>
    <xdr:to>
      <xdr:col>19</xdr:col>
      <xdr:colOff>1121596</xdr:colOff>
      <xdr:row>3</xdr:row>
      <xdr:rowOff>299575</xdr:rowOff>
    </xdr:to>
    <xdr:sp macro="" textlink="">
      <xdr:nvSpPr>
        <xdr:cNvPr id="2" name="テキスト ボックス 1">
          <a:extLst>
            <a:ext uri="{FF2B5EF4-FFF2-40B4-BE49-F238E27FC236}">
              <a16:creationId xmlns:a16="http://schemas.microsoft.com/office/drawing/2014/main" id="{06AE3166-1129-42B2-9C03-035E4AE9B842}"/>
            </a:ext>
          </a:extLst>
        </xdr:cNvPr>
        <xdr:cNvSpPr txBox="1"/>
      </xdr:nvSpPr>
      <xdr:spPr>
        <a:xfrm>
          <a:off x="12883663" y="35168"/>
          <a:ext cx="4615071" cy="101468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　   </a:t>
          </a:r>
          <a:r>
            <a:rPr kumimoji="1" lang="en-US" altLang="ja-JP" sz="900"/>
            <a:t>CO2</a:t>
          </a:r>
          <a:r>
            <a:rPr kumimoji="1" lang="ja-JP" altLang="en-US" sz="900"/>
            <a:t>排出係数　　　　　　　　発熱量換算係数　　　　　  </a:t>
          </a:r>
          <a:r>
            <a:rPr kumimoji="1" lang="ja-JP" altLang="ja-JP" sz="900">
              <a:solidFill>
                <a:schemeClr val="dk1"/>
              </a:solidFill>
              <a:effectLst/>
              <a:latin typeface="+mn-lt"/>
              <a:ea typeface="+mn-ea"/>
              <a:cs typeface="+mn-cs"/>
            </a:rPr>
            <a:t>エネルギー変換　</a:t>
          </a:r>
          <a:r>
            <a:rPr kumimoji="1" lang="ja-JP" altLang="en-US" sz="900">
              <a:solidFill>
                <a:schemeClr val="dk1"/>
              </a:solidFill>
              <a:effectLst/>
              <a:latin typeface="+mn-lt"/>
              <a:ea typeface="+mn-ea"/>
              <a:cs typeface="+mn-cs"/>
            </a:rPr>
            <a:t>　</a:t>
          </a:r>
          <a:endParaRPr kumimoji="1" lang="en-US" altLang="ja-JP" sz="9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a:t>電力：</a:t>
          </a:r>
          <a:r>
            <a:rPr kumimoji="1" lang="en-US" altLang="ja-JP" sz="900"/>
            <a:t>0.434</a:t>
          </a:r>
          <a:r>
            <a:rPr kumimoji="1" lang="ja-JP" altLang="en-US" sz="900"/>
            <a:t>㎏</a:t>
          </a:r>
          <a:r>
            <a:rPr kumimoji="1" lang="en-US" altLang="ja-JP" sz="900"/>
            <a:t>-CO2/kW</a:t>
          </a:r>
          <a:r>
            <a:rPr kumimoji="1" lang="ja-JP" altLang="en-US" sz="900"/>
            <a:t>　　　　</a:t>
          </a:r>
          <a:r>
            <a:rPr kumimoji="1" lang="ja-JP" altLang="ja-JP" sz="900">
              <a:solidFill>
                <a:schemeClr val="dk1"/>
              </a:solidFill>
              <a:effectLst/>
              <a:latin typeface="+mn-lt"/>
              <a:ea typeface="+mn-ea"/>
              <a:cs typeface="+mn-cs"/>
            </a:rPr>
            <a:t>昼間電力</a:t>
          </a:r>
          <a:r>
            <a:rPr kumimoji="1" lang="en-US" altLang="ja-JP" sz="900">
              <a:solidFill>
                <a:schemeClr val="dk1"/>
              </a:solidFill>
              <a:effectLst/>
              <a:latin typeface="+mn-lt"/>
              <a:ea typeface="+mn-ea"/>
              <a:cs typeface="+mn-cs"/>
            </a:rPr>
            <a:t>9.97 MJ/kWh</a:t>
          </a:r>
          <a:r>
            <a:rPr kumimoji="1" lang="ja-JP" altLang="ja-JP" sz="900">
              <a:solidFill>
                <a:schemeClr val="dk1"/>
              </a:solidFill>
              <a:effectLst/>
              <a:latin typeface="+mn-lt"/>
              <a:ea typeface="+mn-ea"/>
              <a:cs typeface="+mn-cs"/>
            </a:rPr>
            <a:t>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1KW</a:t>
          </a:r>
          <a:r>
            <a:rPr kumimoji="1" lang="ja-JP" altLang="ja-JP" sz="900">
              <a:solidFill>
                <a:schemeClr val="dk1"/>
              </a:solidFill>
              <a:effectLst/>
              <a:latin typeface="+mn-lt"/>
              <a:ea typeface="+mn-ea"/>
              <a:cs typeface="+mn-cs"/>
            </a:rPr>
            <a:t>＝</a:t>
          </a:r>
          <a:r>
            <a:rPr kumimoji="1" lang="en-US" altLang="ja-JP" sz="900">
              <a:solidFill>
                <a:schemeClr val="dk1"/>
              </a:solidFill>
              <a:effectLst/>
              <a:latin typeface="+mn-lt"/>
              <a:ea typeface="+mn-ea"/>
              <a:cs typeface="+mn-cs"/>
            </a:rPr>
            <a:t>3.6MJ</a:t>
          </a:r>
          <a:r>
            <a:rPr kumimoji="1" lang="ja-JP" altLang="ja-JP" sz="900">
              <a:solidFill>
                <a:schemeClr val="dk1"/>
              </a:solidFill>
              <a:effectLst/>
              <a:latin typeface="+mn-lt"/>
              <a:ea typeface="+mn-ea"/>
              <a:cs typeface="+mn-cs"/>
            </a:rPr>
            <a:t>　</a:t>
          </a:r>
          <a:r>
            <a:rPr kumimoji="1" lang="ja-JP" altLang="en-US" sz="900"/>
            <a:t>　　　　</a:t>
          </a:r>
          <a:endParaRPr kumimoji="1" lang="en-US" altLang="ja-JP" sz="900"/>
        </a:p>
        <a:p>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2.75 kg-CO2/L                    </a:t>
          </a:r>
          <a:r>
            <a:rPr kumimoji="1" lang="en-US" altLang="ja-JP" sz="900" baseline="0">
              <a:solidFill>
                <a:schemeClr val="dk1"/>
              </a:solidFill>
              <a:effectLst/>
              <a:latin typeface="+mn-lt"/>
              <a:ea typeface="+mn-ea"/>
              <a:cs typeface="+mn-cs"/>
            </a:rPr>
            <a:t> </a:t>
          </a:r>
          <a:r>
            <a:rPr kumimoji="1" lang="en-US" altLang="ja-JP" sz="900">
              <a:solidFill>
                <a:schemeClr val="dk1"/>
              </a:solidFill>
              <a:effectLst/>
              <a:latin typeface="+mn-lt"/>
              <a:ea typeface="+mn-ea"/>
              <a:cs typeface="+mn-cs"/>
            </a:rPr>
            <a:t>A</a:t>
          </a:r>
          <a:r>
            <a:rPr kumimoji="1" lang="ja-JP" altLang="ja-JP" sz="900">
              <a:solidFill>
                <a:schemeClr val="dk1"/>
              </a:solidFill>
              <a:effectLst/>
              <a:latin typeface="+mn-lt"/>
              <a:ea typeface="+mn-ea"/>
              <a:cs typeface="+mn-cs"/>
            </a:rPr>
            <a:t>重油：</a:t>
          </a:r>
          <a:r>
            <a:rPr kumimoji="1" lang="en-US" altLang="ja-JP" sz="900">
              <a:solidFill>
                <a:schemeClr val="dk1"/>
              </a:solidFill>
              <a:effectLst/>
              <a:latin typeface="+mn-lt"/>
              <a:ea typeface="+mn-ea"/>
              <a:cs typeface="+mn-cs"/>
            </a:rPr>
            <a:t>38.9 MJ/L</a:t>
          </a:r>
        </a:p>
      </xdr:txBody>
    </xdr:sp>
    <xdr:clientData/>
  </xdr:twoCellAnchor>
  <xdr:twoCellAnchor>
    <xdr:from>
      <xdr:col>2</xdr:col>
      <xdr:colOff>726831</xdr:colOff>
      <xdr:row>27</xdr:row>
      <xdr:rowOff>234461</xdr:rowOff>
    </xdr:from>
    <xdr:to>
      <xdr:col>2</xdr:col>
      <xdr:colOff>1589482</xdr:colOff>
      <xdr:row>29</xdr:row>
      <xdr:rowOff>46893</xdr:rowOff>
    </xdr:to>
    <xdr:sp macro="" textlink="">
      <xdr:nvSpPr>
        <xdr:cNvPr id="3" name="楕円 2">
          <a:extLst>
            <a:ext uri="{FF2B5EF4-FFF2-40B4-BE49-F238E27FC236}">
              <a16:creationId xmlns:a16="http://schemas.microsoft.com/office/drawing/2014/main" id="{61FF4442-170F-4422-9071-5A45621470C4}"/>
            </a:ext>
          </a:extLst>
        </xdr:cNvPr>
        <xdr:cNvSpPr/>
      </xdr:nvSpPr>
      <xdr:spPr>
        <a:xfrm>
          <a:off x="1441939" y="8100646"/>
          <a:ext cx="862651" cy="328247"/>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※1</a:t>
          </a:r>
        </a:p>
        <a:p>
          <a:pPr algn="ctr"/>
          <a:endParaRPr kumimoji="1" lang="ja-JP" altLang="en-US" sz="1400" b="1"/>
        </a:p>
      </xdr:txBody>
    </xdr:sp>
    <xdr:clientData/>
  </xdr:twoCellAnchor>
  <xdr:twoCellAnchor>
    <xdr:from>
      <xdr:col>12</xdr:col>
      <xdr:colOff>331094</xdr:colOff>
      <xdr:row>28</xdr:row>
      <xdr:rowOff>40195</xdr:rowOff>
    </xdr:from>
    <xdr:to>
      <xdr:col>13</xdr:col>
      <xdr:colOff>480230</xdr:colOff>
      <xdr:row>29</xdr:row>
      <xdr:rowOff>70338</xdr:rowOff>
    </xdr:to>
    <xdr:sp macro="" textlink="">
      <xdr:nvSpPr>
        <xdr:cNvPr id="4" name="楕円 3">
          <a:extLst>
            <a:ext uri="{FF2B5EF4-FFF2-40B4-BE49-F238E27FC236}">
              <a16:creationId xmlns:a16="http://schemas.microsoft.com/office/drawing/2014/main" id="{F7A54B8B-4965-4B70-B882-B22304986E12}"/>
            </a:ext>
          </a:extLst>
        </xdr:cNvPr>
        <xdr:cNvSpPr/>
      </xdr:nvSpPr>
      <xdr:spPr>
        <a:xfrm>
          <a:off x="11057709" y="8164287"/>
          <a:ext cx="664951" cy="288051"/>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※2</a:t>
          </a:r>
        </a:p>
        <a:p>
          <a:pPr algn="ctr"/>
          <a:endParaRPr kumimoji="1" lang="ja-JP" altLang="en-US" sz="1400" b="1"/>
        </a:p>
      </xdr:txBody>
    </xdr:sp>
    <xdr:clientData/>
  </xdr:twoCellAnchor>
  <xdr:twoCellAnchor>
    <xdr:from>
      <xdr:col>5</xdr:col>
      <xdr:colOff>127279</xdr:colOff>
      <xdr:row>21</xdr:row>
      <xdr:rowOff>692497</xdr:rowOff>
    </xdr:from>
    <xdr:to>
      <xdr:col>6</xdr:col>
      <xdr:colOff>198371</xdr:colOff>
      <xdr:row>22</xdr:row>
      <xdr:rowOff>217717</xdr:rowOff>
    </xdr:to>
    <xdr:sp macro="" textlink="">
      <xdr:nvSpPr>
        <xdr:cNvPr id="5" name="楕円 4">
          <a:extLst>
            <a:ext uri="{FF2B5EF4-FFF2-40B4-BE49-F238E27FC236}">
              <a16:creationId xmlns:a16="http://schemas.microsoft.com/office/drawing/2014/main" id="{17198079-0328-43D1-9611-736D781FCBA9}"/>
            </a:ext>
          </a:extLst>
        </xdr:cNvPr>
        <xdr:cNvSpPr/>
      </xdr:nvSpPr>
      <xdr:spPr>
        <a:xfrm>
          <a:off x="4819859" y="6500444"/>
          <a:ext cx="694091" cy="21855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※3</a:t>
          </a:r>
          <a:endParaRPr kumimoji="1" lang="ja-JP" altLang="en-US" sz="1400" b="1"/>
        </a:p>
      </xdr:txBody>
    </xdr:sp>
    <xdr:clientData/>
  </xdr:twoCellAnchor>
  <xdr:twoCellAnchor>
    <xdr:from>
      <xdr:col>12</xdr:col>
      <xdr:colOff>285036</xdr:colOff>
      <xdr:row>21</xdr:row>
      <xdr:rowOff>619313</xdr:rowOff>
    </xdr:from>
    <xdr:to>
      <xdr:col>13</xdr:col>
      <xdr:colOff>561033</xdr:colOff>
      <xdr:row>23</xdr:row>
      <xdr:rowOff>73687</xdr:rowOff>
    </xdr:to>
    <xdr:sp macro="" textlink="">
      <xdr:nvSpPr>
        <xdr:cNvPr id="6" name="楕円 5">
          <a:extLst>
            <a:ext uri="{FF2B5EF4-FFF2-40B4-BE49-F238E27FC236}">
              <a16:creationId xmlns:a16="http://schemas.microsoft.com/office/drawing/2014/main" id="{29D71142-7083-46D9-B370-450C731C4195}"/>
            </a:ext>
          </a:extLst>
        </xdr:cNvPr>
        <xdr:cNvSpPr/>
      </xdr:nvSpPr>
      <xdr:spPr>
        <a:xfrm>
          <a:off x="11016676" y="6427260"/>
          <a:ext cx="788463" cy="3989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※4</a:t>
          </a:r>
          <a:endParaRPr kumimoji="1" lang="ja-JP" altLang="en-US" sz="1400" b="1"/>
        </a:p>
      </xdr:txBody>
    </xdr:sp>
    <xdr:clientData/>
  </xdr:twoCellAnchor>
  <xdr:twoCellAnchor>
    <xdr:from>
      <xdr:col>15</xdr:col>
      <xdr:colOff>261257</xdr:colOff>
      <xdr:row>22</xdr:row>
      <xdr:rowOff>51080</xdr:rowOff>
    </xdr:from>
    <xdr:to>
      <xdr:col>16</xdr:col>
      <xdr:colOff>50240</xdr:colOff>
      <xdr:row>24</xdr:row>
      <xdr:rowOff>20097</xdr:rowOff>
    </xdr:to>
    <xdr:sp macro="" textlink="">
      <xdr:nvSpPr>
        <xdr:cNvPr id="7" name="楕円 6">
          <a:extLst>
            <a:ext uri="{FF2B5EF4-FFF2-40B4-BE49-F238E27FC236}">
              <a16:creationId xmlns:a16="http://schemas.microsoft.com/office/drawing/2014/main" id="{FA5DF644-2047-4304-BDB1-1CC717DD9AA2}"/>
            </a:ext>
          </a:extLst>
        </xdr:cNvPr>
        <xdr:cNvSpPr/>
      </xdr:nvSpPr>
      <xdr:spPr>
        <a:xfrm>
          <a:off x="13625564" y="6552363"/>
          <a:ext cx="733529" cy="47143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※5</a:t>
          </a:r>
        </a:p>
        <a:p>
          <a:pPr algn="ctr"/>
          <a:endParaRPr kumimoji="1" lang="ja-JP" altLang="en-US" sz="1400" b="1"/>
        </a:p>
      </xdr:txBody>
    </xdr:sp>
    <xdr:clientData/>
  </xdr:twoCellAnchor>
  <xdr:twoCellAnchor>
    <xdr:from>
      <xdr:col>11</xdr:col>
      <xdr:colOff>849085</xdr:colOff>
      <xdr:row>36</xdr:row>
      <xdr:rowOff>65315</xdr:rowOff>
    </xdr:from>
    <xdr:to>
      <xdr:col>13</xdr:col>
      <xdr:colOff>112122</xdr:colOff>
      <xdr:row>36</xdr:row>
      <xdr:rowOff>357053</xdr:rowOff>
    </xdr:to>
    <xdr:sp macro="" textlink="">
      <xdr:nvSpPr>
        <xdr:cNvPr id="9" name="楕円 8">
          <a:extLst>
            <a:ext uri="{FF2B5EF4-FFF2-40B4-BE49-F238E27FC236}">
              <a16:creationId xmlns:a16="http://schemas.microsoft.com/office/drawing/2014/main" id="{BAC4A306-8E2C-46AF-BA1E-C71037297CE5}"/>
            </a:ext>
          </a:extLst>
        </xdr:cNvPr>
        <xdr:cNvSpPr/>
      </xdr:nvSpPr>
      <xdr:spPr>
        <a:xfrm>
          <a:off x="10633165" y="10123715"/>
          <a:ext cx="697942" cy="2917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1</xdr:col>
      <xdr:colOff>21771</xdr:colOff>
      <xdr:row>3</xdr:row>
      <xdr:rowOff>326572</xdr:rowOff>
    </xdr:from>
    <xdr:to>
      <xdr:col>2</xdr:col>
      <xdr:colOff>210094</xdr:colOff>
      <xdr:row>4</xdr:row>
      <xdr:rowOff>239487</xdr:rowOff>
    </xdr:to>
    <xdr:sp macro="" textlink="">
      <xdr:nvSpPr>
        <xdr:cNvPr id="11" name="楕円 10">
          <a:extLst>
            <a:ext uri="{FF2B5EF4-FFF2-40B4-BE49-F238E27FC236}">
              <a16:creationId xmlns:a16="http://schemas.microsoft.com/office/drawing/2014/main" id="{CE817CB0-9217-45AD-AA46-0765D630F113}"/>
            </a:ext>
          </a:extLst>
        </xdr:cNvPr>
        <xdr:cNvSpPr/>
      </xdr:nvSpPr>
      <xdr:spPr>
        <a:xfrm>
          <a:off x="253888" y="1128430"/>
          <a:ext cx="666624" cy="334946"/>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0</xdr:col>
      <xdr:colOff>0</xdr:colOff>
      <xdr:row>20</xdr:row>
      <xdr:rowOff>0</xdr:rowOff>
    </xdr:from>
    <xdr:to>
      <xdr:col>2</xdr:col>
      <xdr:colOff>188323</xdr:colOff>
      <xdr:row>21</xdr:row>
      <xdr:rowOff>21772</xdr:rowOff>
    </xdr:to>
    <xdr:sp macro="" textlink="">
      <xdr:nvSpPr>
        <xdr:cNvPr id="12" name="楕円 11">
          <a:extLst>
            <a:ext uri="{FF2B5EF4-FFF2-40B4-BE49-F238E27FC236}">
              <a16:creationId xmlns:a16="http://schemas.microsoft.com/office/drawing/2014/main" id="{1929E32B-35CE-4F62-8D0C-6A3DD56A9EE0}"/>
            </a:ext>
          </a:extLst>
        </xdr:cNvPr>
        <xdr:cNvSpPr/>
      </xdr:nvSpPr>
      <xdr:spPr>
        <a:xfrm>
          <a:off x="0" y="5514535"/>
          <a:ext cx="898741" cy="33829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※0</a:t>
          </a:r>
          <a:endParaRPr kumimoji="1" lang="ja-JP" altLang="en-US" sz="1400" b="1"/>
        </a:p>
      </xdr:txBody>
    </xdr:sp>
    <xdr:clientData/>
  </xdr:twoCellAnchor>
  <xdr:twoCellAnchor>
    <xdr:from>
      <xdr:col>11</xdr:col>
      <xdr:colOff>8965</xdr:colOff>
      <xdr:row>18</xdr:row>
      <xdr:rowOff>-1</xdr:rowOff>
    </xdr:from>
    <xdr:to>
      <xdr:col>11</xdr:col>
      <xdr:colOff>546849</xdr:colOff>
      <xdr:row>18</xdr:row>
      <xdr:rowOff>233082</xdr:rowOff>
    </xdr:to>
    <xdr:sp macro="" textlink="">
      <xdr:nvSpPr>
        <xdr:cNvPr id="14" name="正方形/長方形 13">
          <a:extLst>
            <a:ext uri="{FF2B5EF4-FFF2-40B4-BE49-F238E27FC236}">
              <a16:creationId xmlns:a16="http://schemas.microsoft.com/office/drawing/2014/main" id="{AF4175F4-7060-4FD0-9C61-75CB2565AD1C}"/>
            </a:ext>
          </a:extLst>
        </xdr:cNvPr>
        <xdr:cNvSpPr/>
      </xdr:nvSpPr>
      <xdr:spPr>
        <a:xfrm>
          <a:off x="9793045" y="5176910"/>
          <a:ext cx="537884" cy="23308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(A+B)</a:t>
          </a:r>
          <a:endParaRPr kumimoji="1" lang="ja-JP" altLang="en-US" sz="1100">
            <a:solidFill>
              <a:sysClr val="windowText" lastClr="000000"/>
            </a:solidFill>
          </a:endParaRPr>
        </a:p>
      </xdr:txBody>
    </xdr:sp>
    <xdr:clientData/>
  </xdr:twoCellAnchor>
  <xdr:twoCellAnchor>
    <xdr:from>
      <xdr:col>7</xdr:col>
      <xdr:colOff>163286</xdr:colOff>
      <xdr:row>36</xdr:row>
      <xdr:rowOff>76200</xdr:rowOff>
    </xdr:from>
    <xdr:to>
      <xdr:col>8</xdr:col>
      <xdr:colOff>286294</xdr:colOff>
      <xdr:row>36</xdr:row>
      <xdr:rowOff>367938</xdr:rowOff>
    </xdr:to>
    <xdr:sp macro="" textlink="">
      <xdr:nvSpPr>
        <xdr:cNvPr id="15" name="楕円 14">
          <a:extLst>
            <a:ext uri="{FF2B5EF4-FFF2-40B4-BE49-F238E27FC236}">
              <a16:creationId xmlns:a16="http://schemas.microsoft.com/office/drawing/2014/main" id="{515E00E1-FF14-4788-BE07-45B7064EDC4D}"/>
            </a:ext>
          </a:extLst>
        </xdr:cNvPr>
        <xdr:cNvSpPr/>
      </xdr:nvSpPr>
      <xdr:spPr>
        <a:xfrm>
          <a:off x="6423409" y="10134600"/>
          <a:ext cx="671648" cy="291738"/>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※8</a:t>
          </a:r>
          <a:endParaRPr kumimoji="1" lang="ja-JP" altLang="en-US" sz="1400" b="1"/>
        </a:p>
      </xdr:txBody>
    </xdr:sp>
    <xdr:clientData/>
  </xdr:twoCellAnchor>
  <xdr:twoCellAnchor>
    <xdr:from>
      <xdr:col>2</xdr:col>
      <xdr:colOff>1785659</xdr:colOff>
      <xdr:row>42</xdr:row>
      <xdr:rowOff>20900</xdr:rowOff>
    </xdr:from>
    <xdr:to>
      <xdr:col>4</xdr:col>
      <xdr:colOff>420674</xdr:colOff>
      <xdr:row>44</xdr:row>
      <xdr:rowOff>190717</xdr:rowOff>
    </xdr:to>
    <xdr:sp macro="" textlink="">
      <xdr:nvSpPr>
        <xdr:cNvPr id="16" name="楕円 15">
          <a:extLst>
            <a:ext uri="{FF2B5EF4-FFF2-40B4-BE49-F238E27FC236}">
              <a16:creationId xmlns:a16="http://schemas.microsoft.com/office/drawing/2014/main" id="{C9D0395A-E648-4E39-98AF-5EF268FC6F2C}"/>
            </a:ext>
          </a:extLst>
        </xdr:cNvPr>
        <xdr:cNvSpPr/>
      </xdr:nvSpPr>
      <xdr:spPr>
        <a:xfrm>
          <a:off x="2499092" y="11697084"/>
          <a:ext cx="1709811" cy="65213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a:t>
          </a:r>
          <a:r>
            <a:rPr kumimoji="1" lang="ja-JP" altLang="en-US" sz="1400" b="1">
              <a:solidFill>
                <a:srgbClr val="FF0000"/>
              </a:solidFill>
            </a:rPr>
            <a:t>７</a:t>
          </a:r>
          <a:endParaRPr kumimoji="1" lang="ja-JP" altLang="en-US" sz="1400" b="1"/>
        </a:p>
      </xdr:txBody>
    </xdr:sp>
    <xdr:clientData/>
  </xdr:twoCellAnchor>
  <xdr:twoCellAnchor>
    <xdr:from>
      <xdr:col>3</xdr:col>
      <xdr:colOff>472942</xdr:colOff>
      <xdr:row>39</xdr:row>
      <xdr:rowOff>38854</xdr:rowOff>
    </xdr:from>
    <xdr:to>
      <xdr:col>4</xdr:col>
      <xdr:colOff>679939</xdr:colOff>
      <xdr:row>40</xdr:row>
      <xdr:rowOff>117232</xdr:rowOff>
    </xdr:to>
    <xdr:sp macro="" textlink="">
      <xdr:nvSpPr>
        <xdr:cNvPr id="18" name="楕円 17">
          <a:extLst>
            <a:ext uri="{FF2B5EF4-FFF2-40B4-BE49-F238E27FC236}">
              <a16:creationId xmlns:a16="http://schemas.microsoft.com/office/drawing/2014/main" id="{65B8D274-D466-4235-977C-025B23BC454C}"/>
            </a:ext>
          </a:extLst>
        </xdr:cNvPr>
        <xdr:cNvSpPr/>
      </xdr:nvSpPr>
      <xdr:spPr>
        <a:xfrm>
          <a:off x="3239589" y="11140607"/>
          <a:ext cx="1226903" cy="31284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400" b="1">
              <a:solidFill>
                <a:srgbClr val="FF0000"/>
              </a:solidFill>
            </a:rPr>
            <a:t>※</a:t>
          </a:r>
          <a:r>
            <a:rPr kumimoji="1" lang="ja-JP" altLang="en-US" sz="1400" b="1">
              <a:solidFill>
                <a:srgbClr val="FF0000"/>
              </a:solidFill>
            </a:rPr>
            <a:t>６</a:t>
          </a:r>
          <a:endParaRPr kumimoji="1" lang="en-US" altLang="ja-JP" sz="1400" b="1">
            <a:solidFill>
              <a:srgbClr val="FF0000"/>
            </a:solidFill>
          </a:endParaRPr>
        </a:p>
      </xdr:txBody>
    </xdr:sp>
    <xdr:clientData/>
  </xdr:twoCellAnchor>
  <xdr:twoCellAnchor>
    <xdr:from>
      <xdr:col>9</xdr:col>
      <xdr:colOff>702380</xdr:colOff>
      <xdr:row>2</xdr:row>
      <xdr:rowOff>55265</xdr:rowOff>
    </xdr:from>
    <xdr:to>
      <xdr:col>13</xdr:col>
      <xdr:colOff>603581</xdr:colOff>
      <xdr:row>3</xdr:row>
      <xdr:rowOff>288389</xdr:rowOff>
    </xdr:to>
    <xdr:sp macro="" textlink="">
      <xdr:nvSpPr>
        <xdr:cNvPr id="8" name="吹き出し: 角を丸めた四角形 7">
          <a:extLst>
            <a:ext uri="{FF2B5EF4-FFF2-40B4-BE49-F238E27FC236}">
              <a16:creationId xmlns:a16="http://schemas.microsoft.com/office/drawing/2014/main" id="{0321C328-F537-4E5B-B653-4F98F762C690}"/>
            </a:ext>
          </a:extLst>
        </xdr:cNvPr>
        <xdr:cNvSpPr/>
      </xdr:nvSpPr>
      <xdr:spPr>
        <a:xfrm>
          <a:off x="8629525" y="371788"/>
          <a:ext cx="3178973" cy="718459"/>
        </a:xfrm>
        <a:prstGeom prst="wedgeRoundRectCallout">
          <a:avLst>
            <a:gd name="adj1" fmla="val 96474"/>
            <a:gd name="adj2" fmla="val 14668"/>
            <a:gd name="adj3" fmla="val 16667"/>
          </a:avLst>
        </a:prstGeom>
        <a:solidFill>
          <a:schemeClr val="accent1">
            <a:lumMod val="60000"/>
            <a:lumOff val="40000"/>
            <a:alpha val="5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solidFill>
                <a:sysClr val="windowText" lastClr="000000"/>
              </a:solidFill>
            </a:rPr>
            <a:t>算出に使用する係数を記載してください</a:t>
          </a:r>
          <a:r>
            <a:rPr kumimoji="1" lang="ja-JP" altLang="en-US" sz="1100">
              <a:solidFill>
                <a:sysClr val="windowText" lastClr="000000"/>
              </a:solidFill>
            </a:rPr>
            <a:t>。使用しない燃料名と係数は削除してください</a:t>
          </a:r>
          <a:endParaRPr kumimoji="1" lang="en-US" altLang="ja-JP"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219916-8712-4AF2-9D31-D14847D42A3B}">
  <sheetPr>
    <pageSetUpPr fitToPage="1"/>
  </sheetPr>
  <dimension ref="B1:U64"/>
  <sheetViews>
    <sheetView showGridLines="0" tabSelected="1" view="pageBreakPreview" zoomScale="70" zoomScaleNormal="75" zoomScaleSheetLayoutView="70" workbookViewId="0"/>
  </sheetViews>
  <sheetFormatPr defaultColWidth="8.7265625" defaultRowHeight="19.95" x14ac:dyDescent="0.5"/>
  <cols>
    <col min="1" max="1" width="3.6328125" style="8" customWidth="1"/>
    <col min="2" max="2" width="8.7265625" style="8" customWidth="1"/>
    <col min="3" max="3" width="19.90625" style="18" customWidth="1"/>
    <col min="4" max="4" width="4.26953125" style="14" customWidth="1"/>
    <col min="5" max="5" width="6.36328125" style="14" customWidth="1"/>
    <col min="6" max="6" width="1.90625" style="14" hidden="1" customWidth="1"/>
    <col min="7" max="7" width="10.26953125" style="8" customWidth="1"/>
    <col min="8" max="8" width="4.7265625" style="14" customWidth="1"/>
    <col min="9" max="9" width="14.6328125" style="8" customWidth="1"/>
    <col min="10" max="10" width="13.7265625" style="8" customWidth="1"/>
    <col min="11" max="11" width="9.08984375" style="42" hidden="1" customWidth="1"/>
    <col min="12" max="12" width="11.90625" style="8" customWidth="1"/>
    <col min="13" max="13" width="4.453125" style="14" customWidth="1"/>
    <col min="14" max="14" width="15" style="8" customWidth="1"/>
    <col min="15" max="15" width="13.6328125" style="8" hidden="1" customWidth="1"/>
    <col min="16" max="16" width="11.90625" style="8" customWidth="1"/>
    <col min="17" max="17" width="4.6328125" style="8" customWidth="1"/>
    <col min="18" max="18" width="14.90625" style="8" customWidth="1"/>
    <col min="19" max="19" width="12.08984375" style="14" hidden="1" customWidth="1"/>
    <col min="20" max="20" width="13.90625" style="8" customWidth="1"/>
    <col min="21" max="21" width="2.08984375" style="8" customWidth="1"/>
    <col min="22" max="16384" width="8.7265625" style="8"/>
  </cols>
  <sheetData>
    <row r="1" spans="2:20" ht="5.15" customHeight="1" x14ac:dyDescent="0.5"/>
    <row r="2" spans="2:20" ht="7.75" customHeight="1" x14ac:dyDescent="0.5">
      <c r="T2" s="17"/>
    </row>
    <row r="3" spans="2:20" ht="48.05" customHeight="1" x14ac:dyDescent="0.5">
      <c r="B3" s="359" t="s">
        <v>59</v>
      </c>
      <c r="D3" s="26"/>
      <c r="E3" s="26"/>
      <c r="F3" s="26"/>
      <c r="K3" s="360"/>
    </row>
    <row r="4" spans="2:20" ht="45.55" customHeight="1" thickBot="1" x14ac:dyDescent="0.55000000000000004">
      <c r="B4" s="361" t="s">
        <v>56</v>
      </c>
      <c r="C4" s="614"/>
      <c r="D4" s="615"/>
      <c r="E4" s="615"/>
      <c r="F4" s="615"/>
      <c r="G4" s="616"/>
      <c r="I4" s="362" t="s">
        <v>120</v>
      </c>
      <c r="K4" s="360"/>
    </row>
    <row r="5" spans="2:20" ht="25.2" customHeight="1" thickBot="1" x14ac:dyDescent="0.55000000000000004">
      <c r="B5" s="363"/>
      <c r="C5" s="364"/>
      <c r="D5" s="15"/>
      <c r="E5" s="15"/>
      <c r="F5" s="583" t="s">
        <v>0</v>
      </c>
      <c r="G5" s="584"/>
      <c r="H5" s="584"/>
      <c r="I5" s="584"/>
      <c r="J5" s="585"/>
      <c r="K5" s="583" t="s">
        <v>1</v>
      </c>
      <c r="L5" s="584"/>
      <c r="M5" s="584"/>
      <c r="N5" s="584"/>
      <c r="O5" s="584"/>
      <c r="P5" s="584"/>
      <c r="Q5" s="584"/>
      <c r="R5" s="584"/>
      <c r="S5" s="584"/>
      <c r="T5" s="585"/>
    </row>
    <row r="6" spans="2:20" ht="39.75" customHeight="1" thickBot="1" x14ac:dyDescent="0.55000000000000004">
      <c r="B6" s="39" t="s">
        <v>5</v>
      </c>
      <c r="C6" s="13" t="s">
        <v>57</v>
      </c>
      <c r="D6" s="365"/>
      <c r="E6" s="366"/>
      <c r="F6" s="6" t="s">
        <v>6</v>
      </c>
      <c r="G6" s="657" t="s">
        <v>25</v>
      </c>
      <c r="H6" s="658"/>
      <c r="I6" s="2" t="s">
        <v>26</v>
      </c>
      <c r="J6" s="4" t="s">
        <v>54</v>
      </c>
      <c r="K6" s="367" t="s">
        <v>6</v>
      </c>
      <c r="L6" s="657" t="s">
        <v>27</v>
      </c>
      <c r="M6" s="658"/>
      <c r="N6" s="2" t="s">
        <v>28</v>
      </c>
      <c r="O6" s="2" t="s">
        <v>2</v>
      </c>
      <c r="P6" s="655" t="s">
        <v>37</v>
      </c>
      <c r="Q6" s="656"/>
      <c r="R6" s="2" t="s">
        <v>8</v>
      </c>
      <c r="S6" s="3" t="s">
        <v>18</v>
      </c>
      <c r="T6" s="368" t="s">
        <v>125</v>
      </c>
    </row>
    <row r="7" spans="2:20" ht="23.3" customHeight="1" x14ac:dyDescent="0.5">
      <c r="B7" s="638" t="s">
        <v>9</v>
      </c>
      <c r="C7" s="20" t="str">
        <f>施設①!C4</f>
        <v>施設名称①</v>
      </c>
      <c r="D7" s="683"/>
      <c r="E7" s="684"/>
      <c r="F7" s="36"/>
      <c r="G7" s="659">
        <f>施設①!G12</f>
        <v>0</v>
      </c>
      <c r="H7" s="660"/>
      <c r="I7" s="369">
        <f>施設①!I12</f>
        <v>0</v>
      </c>
      <c r="J7" s="370">
        <f>施設①!J12</f>
        <v>0</v>
      </c>
      <c r="K7" s="371"/>
      <c r="L7" s="653">
        <f>施設①!L12</f>
        <v>0</v>
      </c>
      <c r="M7" s="654"/>
      <c r="N7" s="372">
        <f>施設①!N12</f>
        <v>0</v>
      </c>
      <c r="O7" s="373"/>
      <c r="P7" s="653">
        <f>施設①!P12</f>
        <v>0</v>
      </c>
      <c r="Q7" s="654"/>
      <c r="R7" s="374">
        <f>施設①!R12</f>
        <v>0</v>
      </c>
      <c r="S7" s="375"/>
      <c r="T7" s="376">
        <f>施設①!T12</f>
        <v>0</v>
      </c>
    </row>
    <row r="8" spans="2:20" ht="23.3" customHeight="1" x14ac:dyDescent="0.5">
      <c r="B8" s="639"/>
      <c r="C8" s="21" t="str">
        <f>施設②!C4</f>
        <v>施設名称②</v>
      </c>
      <c r="D8" s="681"/>
      <c r="E8" s="682"/>
      <c r="F8" s="11"/>
      <c r="G8" s="661">
        <f>施設②!G12</f>
        <v>0</v>
      </c>
      <c r="H8" s="662"/>
      <c r="I8" s="377">
        <f>施設②!I12</f>
        <v>0</v>
      </c>
      <c r="J8" s="378">
        <f>施設②!J12</f>
        <v>0</v>
      </c>
      <c r="K8" s="379"/>
      <c r="L8" s="641">
        <f>施設②!L12</f>
        <v>0</v>
      </c>
      <c r="M8" s="642"/>
      <c r="N8" s="380">
        <f>施設②!N12</f>
        <v>0</v>
      </c>
      <c r="O8" s="381"/>
      <c r="P8" s="641">
        <f>施設②!P12</f>
        <v>0</v>
      </c>
      <c r="Q8" s="642"/>
      <c r="R8" s="382">
        <f>施設②!R12</f>
        <v>0</v>
      </c>
      <c r="S8" s="383"/>
      <c r="T8" s="384">
        <f>施設②!T12</f>
        <v>0</v>
      </c>
    </row>
    <row r="9" spans="2:20" ht="23.3" customHeight="1" x14ac:dyDescent="0.5">
      <c r="B9" s="639"/>
      <c r="C9" s="21" t="str">
        <f>施設③!C4</f>
        <v>施設名称③</v>
      </c>
      <c r="D9" s="681"/>
      <c r="E9" s="682"/>
      <c r="F9" s="11"/>
      <c r="G9" s="661">
        <f>施設③!G12</f>
        <v>0</v>
      </c>
      <c r="H9" s="662"/>
      <c r="I9" s="377">
        <f>施設③!I12</f>
        <v>0</v>
      </c>
      <c r="J9" s="378">
        <f>施設③!J12</f>
        <v>0</v>
      </c>
      <c r="K9" s="379"/>
      <c r="L9" s="641">
        <f>施設③!L12</f>
        <v>0</v>
      </c>
      <c r="M9" s="642"/>
      <c r="N9" s="380">
        <f>施設③!N12</f>
        <v>0</v>
      </c>
      <c r="O9" s="381"/>
      <c r="P9" s="641">
        <f>施設③!P12</f>
        <v>0</v>
      </c>
      <c r="Q9" s="642"/>
      <c r="R9" s="382">
        <f>施設③!R12</f>
        <v>0</v>
      </c>
      <c r="S9" s="383"/>
      <c r="T9" s="384">
        <f>施設③!T12</f>
        <v>0</v>
      </c>
    </row>
    <row r="10" spans="2:20" ht="23.3" customHeight="1" x14ac:dyDescent="0.5">
      <c r="B10" s="639"/>
      <c r="C10" s="21" t="str">
        <f>施設④!C4</f>
        <v>施設名称④</v>
      </c>
      <c r="D10" s="681"/>
      <c r="E10" s="682"/>
      <c r="F10" s="11"/>
      <c r="G10" s="661">
        <f>施設④!G12</f>
        <v>0</v>
      </c>
      <c r="H10" s="662"/>
      <c r="I10" s="377">
        <f>施設④!I12</f>
        <v>0</v>
      </c>
      <c r="J10" s="378">
        <f>施設④!J12</f>
        <v>0</v>
      </c>
      <c r="K10" s="379"/>
      <c r="L10" s="641">
        <f>施設④!L12</f>
        <v>0</v>
      </c>
      <c r="M10" s="642"/>
      <c r="N10" s="380">
        <f>施設④!N12</f>
        <v>0</v>
      </c>
      <c r="O10" s="381"/>
      <c r="P10" s="641">
        <f>施設④!P12</f>
        <v>0</v>
      </c>
      <c r="Q10" s="642"/>
      <c r="R10" s="382">
        <f>施設④!R12</f>
        <v>0</v>
      </c>
      <c r="S10" s="383"/>
      <c r="T10" s="384">
        <f>施設④!T12</f>
        <v>0</v>
      </c>
    </row>
    <row r="11" spans="2:20" ht="23.3" customHeight="1" thickBot="1" x14ac:dyDescent="0.55000000000000004">
      <c r="B11" s="639"/>
      <c r="C11" s="385" t="str">
        <f>施設⑤!C4</f>
        <v>施設名称⑤</v>
      </c>
      <c r="D11" s="679"/>
      <c r="E11" s="680"/>
      <c r="F11" s="386"/>
      <c r="G11" s="651">
        <f>施設⑤!G12</f>
        <v>0</v>
      </c>
      <c r="H11" s="652"/>
      <c r="I11" s="387">
        <f>施設⑤!I12</f>
        <v>0</v>
      </c>
      <c r="J11" s="388">
        <f>施設⑤!J12</f>
        <v>0</v>
      </c>
      <c r="K11" s="389"/>
      <c r="L11" s="645">
        <f>施設⑤!L12</f>
        <v>0</v>
      </c>
      <c r="M11" s="646"/>
      <c r="N11" s="390">
        <f>施設⑤!N12</f>
        <v>0</v>
      </c>
      <c r="O11" s="391"/>
      <c r="P11" s="645">
        <f>施設⑤!P12</f>
        <v>0</v>
      </c>
      <c r="Q11" s="646"/>
      <c r="R11" s="392">
        <f>施設⑤!R12</f>
        <v>0</v>
      </c>
      <c r="S11" s="393"/>
      <c r="T11" s="394">
        <f>施設⑤!T12</f>
        <v>0</v>
      </c>
    </row>
    <row r="12" spans="2:20" ht="23.3" customHeight="1" thickTop="1" thickBot="1" x14ac:dyDescent="0.55000000000000004">
      <c r="B12" s="639"/>
      <c r="C12" s="395" t="s">
        <v>68</v>
      </c>
      <c r="D12" s="396"/>
      <c r="E12" s="397"/>
      <c r="F12" s="398"/>
      <c r="G12" s="649">
        <f>SUM(G7:H11)</f>
        <v>0</v>
      </c>
      <c r="H12" s="650"/>
      <c r="I12" s="399">
        <f>SUM(I7:I11)</f>
        <v>0</v>
      </c>
      <c r="J12" s="400">
        <f>SUM(J7:J11)</f>
        <v>0</v>
      </c>
      <c r="K12" s="401"/>
      <c r="L12" s="649">
        <f>SUM(L7:M11)</f>
        <v>0</v>
      </c>
      <c r="M12" s="650"/>
      <c r="N12" s="402">
        <f>SUM(N7:N11)</f>
        <v>0</v>
      </c>
      <c r="O12" s="403"/>
      <c r="P12" s="649">
        <f>SUM(P7:Q11)</f>
        <v>0</v>
      </c>
      <c r="Q12" s="650"/>
      <c r="R12" s="404">
        <f>SUM(R7:R11)</f>
        <v>0</v>
      </c>
      <c r="S12" s="404">
        <f t="shared" ref="S12:T12" si="0">SUM(S7:S11)</f>
        <v>0</v>
      </c>
      <c r="T12" s="404">
        <f t="shared" si="0"/>
        <v>0</v>
      </c>
    </row>
    <row r="13" spans="2:20" ht="23.3" customHeight="1" thickTop="1" thickBot="1" x14ac:dyDescent="0.55000000000000004">
      <c r="B13" s="640"/>
      <c r="C13" s="405" t="s">
        <v>67</v>
      </c>
      <c r="D13" s="691"/>
      <c r="E13" s="692"/>
      <c r="F13" s="406" t="s">
        <v>17</v>
      </c>
      <c r="G13" s="673">
        <f>SUM(施設①:施設⑤!G12)</f>
        <v>0</v>
      </c>
      <c r="H13" s="674"/>
      <c r="I13" s="407">
        <f>SUM(施設①:施設⑤!I12)</f>
        <v>0</v>
      </c>
      <c r="J13" s="408">
        <f>SUM(施設①:施設⑤!J12)</f>
        <v>0</v>
      </c>
      <c r="K13" s="409"/>
      <c r="L13" s="591">
        <f>SUM(施設①:施設⑤!L12:M12)</f>
        <v>0</v>
      </c>
      <c r="M13" s="592"/>
      <c r="N13" s="407">
        <f>SUM(施設①:施設⑤!N12)</f>
        <v>0</v>
      </c>
      <c r="O13" s="410"/>
      <c r="P13" s="591">
        <f>SUM(施設①:施設⑤!P12:Q12)</f>
        <v>0</v>
      </c>
      <c r="Q13" s="592"/>
      <c r="R13" s="411">
        <f>SUM(施設①:施設⑤!R12)</f>
        <v>0</v>
      </c>
      <c r="S13" s="410"/>
      <c r="T13" s="412">
        <f>SUM(施設①:施設⑤!T12)</f>
        <v>0</v>
      </c>
    </row>
    <row r="14" spans="2:20" ht="23.3" customHeight="1" thickTop="1" x14ac:dyDescent="0.5">
      <c r="B14" s="638" t="s">
        <v>58</v>
      </c>
      <c r="C14" s="413" t="str">
        <f>C7</f>
        <v>施設名称①</v>
      </c>
      <c r="D14" s="689"/>
      <c r="E14" s="690"/>
      <c r="F14" s="414"/>
      <c r="G14" s="707"/>
      <c r="H14" s="708"/>
      <c r="I14" s="415"/>
      <c r="J14" s="416"/>
      <c r="K14" s="417"/>
      <c r="L14" s="643">
        <f>施設①!L18</f>
        <v>0</v>
      </c>
      <c r="M14" s="644"/>
      <c r="N14" s="418">
        <f>施設①!N18</f>
        <v>0</v>
      </c>
      <c r="O14" s="419"/>
      <c r="P14" s="643">
        <f>施設①!P18</f>
        <v>0</v>
      </c>
      <c r="Q14" s="644"/>
      <c r="R14" s="420">
        <f>施設①!R18</f>
        <v>0</v>
      </c>
      <c r="S14" s="421"/>
      <c r="T14" s="422">
        <f>施設①!T18</f>
        <v>0</v>
      </c>
    </row>
    <row r="15" spans="2:20" ht="23.3" customHeight="1" x14ac:dyDescent="0.5">
      <c r="B15" s="639"/>
      <c r="C15" s="21" t="str">
        <f t="shared" ref="C15:C18" si="1">C8</f>
        <v>施設名称②</v>
      </c>
      <c r="D15" s="687"/>
      <c r="E15" s="688"/>
      <c r="F15" s="37"/>
      <c r="G15" s="593"/>
      <c r="H15" s="594"/>
      <c r="I15" s="423"/>
      <c r="J15" s="424"/>
      <c r="K15" s="379"/>
      <c r="L15" s="641">
        <f>施設②!L18</f>
        <v>0</v>
      </c>
      <c r="M15" s="642"/>
      <c r="N15" s="380">
        <f>施設②!N18</f>
        <v>0</v>
      </c>
      <c r="O15" s="381"/>
      <c r="P15" s="641">
        <f>施設②!P18</f>
        <v>0</v>
      </c>
      <c r="Q15" s="642"/>
      <c r="R15" s="382">
        <f>施設②!R18</f>
        <v>0</v>
      </c>
      <c r="S15" s="383"/>
      <c r="T15" s="384">
        <f>施設②!T18</f>
        <v>0</v>
      </c>
    </row>
    <row r="16" spans="2:20" ht="23.3" customHeight="1" x14ac:dyDescent="0.5">
      <c r="B16" s="639"/>
      <c r="C16" s="21" t="str">
        <f t="shared" si="1"/>
        <v>施設名称③</v>
      </c>
      <c r="D16" s="687"/>
      <c r="E16" s="688"/>
      <c r="F16" s="37"/>
      <c r="G16" s="593"/>
      <c r="H16" s="594"/>
      <c r="I16" s="423"/>
      <c r="J16" s="424"/>
      <c r="K16" s="379"/>
      <c r="L16" s="641">
        <f>施設③!L18</f>
        <v>0</v>
      </c>
      <c r="M16" s="642"/>
      <c r="N16" s="380">
        <f>施設③!N18</f>
        <v>0</v>
      </c>
      <c r="O16" s="381"/>
      <c r="P16" s="641">
        <f>施設③!P18</f>
        <v>0</v>
      </c>
      <c r="Q16" s="642"/>
      <c r="R16" s="382">
        <f>施設③!R18</f>
        <v>0</v>
      </c>
      <c r="S16" s="383"/>
      <c r="T16" s="384">
        <f>施設③!T18</f>
        <v>0</v>
      </c>
    </row>
    <row r="17" spans="2:21" ht="23.3" customHeight="1" x14ac:dyDescent="0.5">
      <c r="B17" s="639"/>
      <c r="C17" s="21" t="str">
        <f t="shared" si="1"/>
        <v>施設名称④</v>
      </c>
      <c r="D17" s="687"/>
      <c r="E17" s="688"/>
      <c r="F17" s="37"/>
      <c r="G17" s="593"/>
      <c r="H17" s="594"/>
      <c r="I17" s="423"/>
      <c r="J17" s="424"/>
      <c r="K17" s="379"/>
      <c r="L17" s="641">
        <f>施設④!L18</f>
        <v>0</v>
      </c>
      <c r="M17" s="642"/>
      <c r="N17" s="380">
        <f>施設④!N18</f>
        <v>0</v>
      </c>
      <c r="O17" s="381"/>
      <c r="P17" s="641">
        <f>施設④!P18</f>
        <v>0</v>
      </c>
      <c r="Q17" s="642"/>
      <c r="R17" s="382">
        <f>施設④!R18</f>
        <v>0</v>
      </c>
      <c r="S17" s="383"/>
      <c r="T17" s="384">
        <f>施設④!T18</f>
        <v>0</v>
      </c>
    </row>
    <row r="18" spans="2:21" ht="23.3" customHeight="1" thickBot="1" x14ac:dyDescent="0.55000000000000004">
      <c r="B18" s="639"/>
      <c r="C18" s="21" t="str">
        <f t="shared" si="1"/>
        <v>施設名称⑤</v>
      </c>
      <c r="D18" s="675"/>
      <c r="E18" s="676"/>
      <c r="F18" s="425"/>
      <c r="G18" s="595"/>
      <c r="H18" s="596"/>
      <c r="I18" s="426"/>
      <c r="J18" s="427"/>
      <c r="K18" s="389"/>
      <c r="L18" s="645">
        <f>施設⑤!L18</f>
        <v>0</v>
      </c>
      <c r="M18" s="646"/>
      <c r="N18" s="390">
        <f>施設⑤!N18</f>
        <v>0</v>
      </c>
      <c r="O18" s="391"/>
      <c r="P18" s="645">
        <f>施設⑤!P18</f>
        <v>0</v>
      </c>
      <c r="Q18" s="646"/>
      <c r="R18" s="392">
        <f>施設⑤!R18</f>
        <v>0</v>
      </c>
      <c r="S18" s="393"/>
      <c r="T18" s="394">
        <f>施設⑤!T18</f>
        <v>0</v>
      </c>
    </row>
    <row r="19" spans="2:21" ht="23.3" customHeight="1" thickTop="1" thickBot="1" x14ac:dyDescent="0.55000000000000004">
      <c r="B19" s="639"/>
      <c r="C19" s="428" t="s">
        <v>68</v>
      </c>
      <c r="D19" s="677"/>
      <c r="E19" s="678"/>
      <c r="F19" s="429"/>
      <c r="G19" s="597"/>
      <c r="H19" s="598"/>
      <c r="I19" s="430"/>
      <c r="J19" s="431"/>
      <c r="K19" s="401"/>
      <c r="L19" s="649">
        <f>SUM(L14:M18)</f>
        <v>0</v>
      </c>
      <c r="M19" s="650"/>
      <c r="N19" s="402">
        <f>SUM(N14:N18)</f>
        <v>0</v>
      </c>
      <c r="O19" s="403"/>
      <c r="P19" s="649">
        <f>SUM(P14:Q18)</f>
        <v>0</v>
      </c>
      <c r="Q19" s="650"/>
      <c r="R19" s="404">
        <f>SUM(R14:R18)</f>
        <v>0</v>
      </c>
      <c r="S19" s="432"/>
      <c r="T19" s="433">
        <f>SUM(T14:T18)</f>
        <v>0</v>
      </c>
    </row>
    <row r="20" spans="2:21" ht="23.3" customHeight="1" thickTop="1" thickBot="1" x14ac:dyDescent="0.55000000000000004">
      <c r="B20" s="639"/>
      <c r="C20" s="434" t="s">
        <v>66</v>
      </c>
      <c r="D20" s="671"/>
      <c r="E20" s="672"/>
      <c r="F20" s="435" t="s">
        <v>17</v>
      </c>
      <c r="G20" s="636"/>
      <c r="H20" s="637"/>
      <c r="I20" s="436"/>
      <c r="J20" s="437"/>
      <c r="K20" s="409"/>
      <c r="L20" s="591">
        <f>SUM(施設①:施設⑤!L18:M18)</f>
        <v>0</v>
      </c>
      <c r="M20" s="592"/>
      <c r="N20" s="407">
        <f>SUM(施設①:施設⑤!N18)</f>
        <v>0</v>
      </c>
      <c r="O20" s="410"/>
      <c r="P20" s="591">
        <f>SUM(施設①:施設⑤!P18:Q18)</f>
        <v>0</v>
      </c>
      <c r="Q20" s="592"/>
      <c r="R20" s="411">
        <f>SUM(施設①:施設⑤!R18)</f>
        <v>0</v>
      </c>
      <c r="S20" s="410"/>
      <c r="T20" s="412">
        <f>SUM(施設①:施設⑤!T18)</f>
        <v>0</v>
      </c>
    </row>
    <row r="21" spans="2:21" ht="23.3" customHeight="1" thickTop="1" thickBot="1" x14ac:dyDescent="0.55000000000000004">
      <c r="B21" s="639"/>
      <c r="C21" s="438" t="s">
        <v>60</v>
      </c>
      <c r="D21" s="685"/>
      <c r="E21" s="686"/>
      <c r="F21" s="439"/>
      <c r="G21" s="647">
        <f>SUM(G12,G19)</f>
        <v>0</v>
      </c>
      <c r="H21" s="648"/>
      <c r="I21" s="440">
        <f>SUM(I12,I19)</f>
        <v>0</v>
      </c>
      <c r="J21" s="441">
        <f>SUM(J12,J19)</f>
        <v>0</v>
      </c>
      <c r="K21" s="442"/>
      <c r="L21" s="647">
        <f>SUM(L19,L12)</f>
        <v>0</v>
      </c>
      <c r="M21" s="648"/>
      <c r="N21" s="440">
        <f>SUM(N12,N19)</f>
        <v>0</v>
      </c>
      <c r="O21" s="443"/>
      <c r="P21" s="647">
        <f>P12-P19</f>
        <v>0</v>
      </c>
      <c r="Q21" s="648"/>
      <c r="R21" s="444">
        <f>R12-R19</f>
        <v>0</v>
      </c>
      <c r="S21" s="443"/>
      <c r="T21" s="445">
        <f>T12-T19</f>
        <v>0</v>
      </c>
    </row>
    <row r="22" spans="2:21" ht="23.3" customHeight="1" thickTop="1" thickBot="1" x14ac:dyDescent="0.55000000000000004">
      <c r="B22" s="446"/>
      <c r="C22" s="447" t="s">
        <v>81</v>
      </c>
      <c r="D22" s="669"/>
      <c r="E22" s="670"/>
      <c r="F22" s="448" t="s">
        <v>17</v>
      </c>
      <c r="G22" s="586">
        <f>SUM(施設①:施設⑤!G19)</f>
        <v>0</v>
      </c>
      <c r="H22" s="587"/>
      <c r="I22" s="449">
        <f>SUM(施設①:施設⑤!I19)</f>
        <v>0</v>
      </c>
      <c r="J22" s="450">
        <f>SUM(施設①:施設⑤!J19)</f>
        <v>0</v>
      </c>
      <c r="K22" s="451"/>
      <c r="L22" s="581">
        <f>SUM(施設①:施設⑤!L19:M19)</f>
        <v>0</v>
      </c>
      <c r="M22" s="582"/>
      <c r="N22" s="449">
        <f>SUM(施設①:施設⑤!N19)</f>
        <v>0</v>
      </c>
      <c r="O22" s="452"/>
      <c r="P22" s="581">
        <f>SUM(施設①:施設⑤!P19:Q19)</f>
        <v>0</v>
      </c>
      <c r="Q22" s="582"/>
      <c r="R22" s="453">
        <f>SUM(施設①:施設⑤!R19)</f>
        <v>0</v>
      </c>
      <c r="S22" s="452"/>
      <c r="T22" s="454">
        <f>SUM(施設①:施設⑤!T19)</f>
        <v>0</v>
      </c>
      <c r="U22" s="79"/>
    </row>
    <row r="23" spans="2:21" ht="23.3" customHeight="1" thickBot="1" x14ac:dyDescent="0.55000000000000004">
      <c r="B23" s="25"/>
      <c r="C23" s="26"/>
      <c r="D23" s="26"/>
      <c r="E23" s="26"/>
      <c r="F23" s="455"/>
      <c r="G23" s="456"/>
      <c r="H23" s="56"/>
      <c r="I23" s="456"/>
      <c r="J23" s="457"/>
      <c r="K23" s="458"/>
      <c r="L23" s="456"/>
      <c r="M23" s="459" t="s">
        <v>91</v>
      </c>
      <c r="N23" s="460"/>
      <c r="O23" s="461"/>
      <c r="P23" s="462"/>
      <c r="Q23" s="461"/>
      <c r="R23" s="463"/>
      <c r="S23" s="464"/>
      <c r="T23" s="465"/>
    </row>
    <row r="24" spans="2:21" ht="23.3" customHeight="1" thickBot="1" x14ac:dyDescent="0.55000000000000004">
      <c r="B24" s="363"/>
      <c r="C24" s="466"/>
      <c r="D24" s="56"/>
      <c r="E24" s="467"/>
      <c r="F24" s="583" t="s">
        <v>0</v>
      </c>
      <c r="G24" s="584"/>
      <c r="H24" s="584"/>
      <c r="I24" s="584"/>
      <c r="J24" s="585"/>
      <c r="K24" s="583" t="s">
        <v>1</v>
      </c>
      <c r="L24" s="584"/>
      <c r="M24" s="584"/>
      <c r="N24" s="584"/>
      <c r="O24" s="584"/>
      <c r="P24" s="584"/>
      <c r="Q24" s="584"/>
      <c r="R24" s="584"/>
      <c r="S24" s="584"/>
      <c r="T24" s="585"/>
    </row>
    <row r="25" spans="2:21" ht="40.299999999999997" customHeight="1" thickBot="1" x14ac:dyDescent="0.55000000000000004">
      <c r="B25" s="38" t="s">
        <v>15</v>
      </c>
      <c r="C25" s="468" t="s">
        <v>62</v>
      </c>
      <c r="D25" s="365"/>
      <c r="E25" s="366"/>
      <c r="F25" s="6" t="s">
        <v>6</v>
      </c>
      <c r="G25" s="5"/>
      <c r="H25" s="1"/>
      <c r="I25" s="2" t="s">
        <v>13</v>
      </c>
      <c r="J25" s="4" t="s">
        <v>54</v>
      </c>
      <c r="K25" s="367"/>
      <c r="L25" s="5" t="s">
        <v>23</v>
      </c>
      <c r="M25" s="1" t="s">
        <v>24</v>
      </c>
      <c r="N25" s="2" t="s">
        <v>12</v>
      </c>
      <c r="O25" s="2" t="s">
        <v>2</v>
      </c>
      <c r="P25" s="70" t="s">
        <v>86</v>
      </c>
      <c r="Q25" s="1" t="s">
        <v>24</v>
      </c>
      <c r="R25" s="2" t="s">
        <v>8</v>
      </c>
      <c r="S25" s="3" t="s">
        <v>18</v>
      </c>
      <c r="T25" s="368" t="s">
        <v>125</v>
      </c>
    </row>
    <row r="26" spans="2:21" ht="23.3" customHeight="1" x14ac:dyDescent="0.5">
      <c r="B26" s="631" t="s">
        <v>9</v>
      </c>
      <c r="C26" s="469" t="str">
        <f>C7</f>
        <v>施設名称①</v>
      </c>
      <c r="D26" s="336"/>
      <c r="E26" s="337"/>
      <c r="F26" s="36"/>
      <c r="G26" s="622"/>
      <c r="H26" s="623"/>
      <c r="I26" s="369">
        <f>施設①!I28</f>
        <v>0</v>
      </c>
      <c r="J26" s="470">
        <f>施設①!J28</f>
        <v>0</v>
      </c>
      <c r="K26" s="471"/>
      <c r="L26" s="472"/>
      <c r="M26" s="473"/>
      <c r="N26" s="369">
        <f>施設①!N28</f>
        <v>0</v>
      </c>
      <c r="O26" s="474"/>
      <c r="P26" s="475"/>
      <c r="Q26" s="473"/>
      <c r="R26" s="476">
        <f>施設①!R28</f>
        <v>0</v>
      </c>
      <c r="S26" s="375"/>
      <c r="T26" s="376">
        <f>施設①!T28</f>
        <v>0</v>
      </c>
    </row>
    <row r="27" spans="2:21" ht="23.3" customHeight="1" x14ac:dyDescent="0.5">
      <c r="B27" s="632"/>
      <c r="C27" s="300" t="str">
        <f t="shared" ref="C27:C30" si="2">C8</f>
        <v>施設名称②</v>
      </c>
      <c r="D27" s="335"/>
      <c r="E27" s="23"/>
      <c r="F27" s="11"/>
      <c r="G27" s="593"/>
      <c r="H27" s="594"/>
      <c r="I27" s="377">
        <f>施設②!I28</f>
        <v>0</v>
      </c>
      <c r="J27" s="477">
        <f>施設②!J28</f>
        <v>0</v>
      </c>
      <c r="K27" s="478"/>
      <c r="L27" s="479"/>
      <c r="M27" s="480"/>
      <c r="N27" s="377">
        <f>施設②!N28</f>
        <v>0</v>
      </c>
      <c r="O27" s="423"/>
      <c r="P27" s="481"/>
      <c r="Q27" s="482"/>
      <c r="R27" s="483">
        <f>施設②!R28</f>
        <v>0</v>
      </c>
      <c r="S27" s="383"/>
      <c r="T27" s="384">
        <f>施設②!T28</f>
        <v>0</v>
      </c>
    </row>
    <row r="28" spans="2:21" ht="23.3" customHeight="1" x14ac:dyDescent="0.5">
      <c r="B28" s="632"/>
      <c r="C28" s="300" t="str">
        <f t="shared" si="2"/>
        <v>施設名称③</v>
      </c>
      <c r="D28" s="335"/>
      <c r="E28" s="23"/>
      <c r="F28" s="11"/>
      <c r="G28" s="593"/>
      <c r="H28" s="594"/>
      <c r="I28" s="377">
        <f>施設③!I28</f>
        <v>0</v>
      </c>
      <c r="J28" s="477">
        <f>施設③!J28</f>
        <v>0</v>
      </c>
      <c r="K28" s="478"/>
      <c r="L28" s="479"/>
      <c r="M28" s="480"/>
      <c r="N28" s="377">
        <f>施設③!N28</f>
        <v>0</v>
      </c>
      <c r="O28" s="423"/>
      <c r="P28" s="481"/>
      <c r="Q28" s="482"/>
      <c r="R28" s="483">
        <f>施設③!R28</f>
        <v>0</v>
      </c>
      <c r="S28" s="383"/>
      <c r="T28" s="384">
        <f>施設③!T28</f>
        <v>0</v>
      </c>
    </row>
    <row r="29" spans="2:21" ht="23.3" customHeight="1" x14ac:dyDescent="0.5">
      <c r="B29" s="632"/>
      <c r="C29" s="300" t="str">
        <f t="shared" si="2"/>
        <v>施設名称④</v>
      </c>
      <c r="D29" s="335"/>
      <c r="E29" s="23"/>
      <c r="F29" s="11"/>
      <c r="G29" s="593"/>
      <c r="H29" s="594"/>
      <c r="I29" s="377">
        <f>施設④!I28</f>
        <v>0</v>
      </c>
      <c r="J29" s="477">
        <f>施設④!J28</f>
        <v>0</v>
      </c>
      <c r="K29" s="478"/>
      <c r="L29" s="479"/>
      <c r="M29" s="480"/>
      <c r="N29" s="377">
        <f>施設④!N28</f>
        <v>0</v>
      </c>
      <c r="O29" s="423"/>
      <c r="P29" s="481"/>
      <c r="Q29" s="482"/>
      <c r="R29" s="483">
        <f>施設④!R28</f>
        <v>0</v>
      </c>
      <c r="S29" s="383"/>
      <c r="T29" s="384">
        <f>施設④!T28</f>
        <v>0</v>
      </c>
    </row>
    <row r="30" spans="2:21" ht="23.3" customHeight="1" thickBot="1" x14ac:dyDescent="0.55000000000000004">
      <c r="B30" s="632"/>
      <c r="C30" s="300" t="str">
        <f t="shared" si="2"/>
        <v>施設名称⑤</v>
      </c>
      <c r="D30" s="484"/>
      <c r="E30" s="485"/>
      <c r="F30" s="386"/>
      <c r="G30" s="595"/>
      <c r="H30" s="596"/>
      <c r="I30" s="387">
        <f>施設⑤!I28</f>
        <v>0</v>
      </c>
      <c r="J30" s="486">
        <f>施設⑤!J28</f>
        <v>0</v>
      </c>
      <c r="K30" s="487"/>
      <c r="L30" s="488"/>
      <c r="M30" s="489"/>
      <c r="N30" s="387">
        <f>施設⑤!N28</f>
        <v>0</v>
      </c>
      <c r="O30" s="426"/>
      <c r="P30" s="490"/>
      <c r="Q30" s="491"/>
      <c r="R30" s="492">
        <f>施設⑤!R28</f>
        <v>0</v>
      </c>
      <c r="S30" s="393"/>
      <c r="T30" s="394">
        <f>施設⑤!T28</f>
        <v>0</v>
      </c>
    </row>
    <row r="31" spans="2:21" ht="23.3" customHeight="1" thickTop="1" thickBot="1" x14ac:dyDescent="0.55000000000000004">
      <c r="B31" s="632"/>
      <c r="C31" s="493" t="s">
        <v>68</v>
      </c>
      <c r="D31" s="494"/>
      <c r="E31" s="495"/>
      <c r="F31" s="496"/>
      <c r="G31" s="597"/>
      <c r="H31" s="598"/>
      <c r="I31" s="399">
        <f>SUM(I26:I30)</f>
        <v>0</v>
      </c>
      <c r="J31" s="497">
        <f>SUM(J26:J30)</f>
        <v>0</v>
      </c>
      <c r="K31" s="498"/>
      <c r="L31" s="597"/>
      <c r="M31" s="598"/>
      <c r="N31" s="399">
        <f>SUM(N26:N30)</f>
        <v>0</v>
      </c>
      <c r="O31" s="430"/>
      <c r="P31" s="597"/>
      <c r="Q31" s="598"/>
      <c r="R31" s="499">
        <f>SUM(R26:R30)</f>
        <v>0</v>
      </c>
      <c r="S31" s="432"/>
      <c r="T31" s="433">
        <f>SUM(T26:T30)</f>
        <v>0</v>
      </c>
    </row>
    <row r="32" spans="2:21" ht="23.3" customHeight="1" thickTop="1" thickBot="1" x14ac:dyDescent="0.55000000000000004">
      <c r="B32" s="633"/>
      <c r="C32" s="500" t="s">
        <v>70</v>
      </c>
      <c r="D32" s="634"/>
      <c r="E32" s="635"/>
      <c r="F32" s="501" t="s">
        <v>17</v>
      </c>
      <c r="G32" s="624"/>
      <c r="H32" s="625"/>
      <c r="I32" s="407">
        <f>SUM(施設①:施設⑤!I28)</f>
        <v>0</v>
      </c>
      <c r="J32" s="408">
        <f>SUM(施設①:施設⑤!J28)</f>
        <v>0</v>
      </c>
      <c r="K32" s="409"/>
      <c r="L32" s="602"/>
      <c r="M32" s="603"/>
      <c r="N32" s="407">
        <f>SUM(施設①:施設⑤!N28)</f>
        <v>0</v>
      </c>
      <c r="O32" s="502"/>
      <c r="P32" s="591"/>
      <c r="Q32" s="592"/>
      <c r="R32" s="411">
        <f>SUM(施設①:施設⑤!R28)</f>
        <v>0</v>
      </c>
      <c r="S32" s="410"/>
      <c r="T32" s="412">
        <f>SUM(施設①:施設⑤!T28)</f>
        <v>0</v>
      </c>
    </row>
    <row r="33" spans="2:20" ht="23.3" customHeight="1" thickTop="1" x14ac:dyDescent="0.5">
      <c r="B33" s="638" t="s">
        <v>58</v>
      </c>
      <c r="C33" s="469" t="str">
        <f>C7</f>
        <v>施設名称①</v>
      </c>
      <c r="D33" s="336"/>
      <c r="E33" s="337"/>
      <c r="F33" s="40"/>
      <c r="G33" s="707"/>
      <c r="H33" s="708"/>
      <c r="I33" s="415"/>
      <c r="J33" s="503"/>
      <c r="K33" s="504"/>
      <c r="L33" s="505"/>
      <c r="M33" s="506"/>
      <c r="N33" s="507">
        <f>施設①!N34</f>
        <v>0</v>
      </c>
      <c r="O33" s="415"/>
      <c r="P33" s="508" t="str">
        <f>IF(L33="","",L33)</f>
        <v/>
      </c>
      <c r="Q33" s="509"/>
      <c r="R33" s="510">
        <f>施設①!R34</f>
        <v>0</v>
      </c>
      <c r="S33" s="511"/>
      <c r="T33" s="512">
        <f>施設①!T34</f>
        <v>0</v>
      </c>
    </row>
    <row r="34" spans="2:20" ht="23.3" customHeight="1" x14ac:dyDescent="0.5">
      <c r="B34" s="639"/>
      <c r="C34" s="300" t="str">
        <f t="shared" ref="C34:C37" si="3">C8</f>
        <v>施設名称②</v>
      </c>
      <c r="D34" s="513"/>
      <c r="E34" s="514"/>
      <c r="F34" s="37"/>
      <c r="G34" s="593"/>
      <c r="H34" s="594"/>
      <c r="I34" s="423"/>
      <c r="J34" s="515"/>
      <c r="K34" s="478"/>
      <c r="L34" s="479"/>
      <c r="M34" s="480"/>
      <c r="N34" s="377">
        <f>施設②!N34</f>
        <v>0</v>
      </c>
      <c r="O34" s="423"/>
      <c r="P34" s="481" t="str">
        <f>IF(L34="","",L34)</f>
        <v/>
      </c>
      <c r="Q34" s="480"/>
      <c r="R34" s="483">
        <f>施設②!R34</f>
        <v>0</v>
      </c>
      <c r="S34" s="383"/>
      <c r="T34" s="384">
        <f>施設②!T34</f>
        <v>0</v>
      </c>
    </row>
    <row r="35" spans="2:20" ht="23.3" customHeight="1" x14ac:dyDescent="0.5">
      <c r="B35" s="639"/>
      <c r="C35" s="300" t="str">
        <f t="shared" si="3"/>
        <v>施設名称③</v>
      </c>
      <c r="D35" s="513"/>
      <c r="E35" s="514"/>
      <c r="F35" s="37"/>
      <c r="G35" s="593"/>
      <c r="H35" s="594"/>
      <c r="I35" s="423"/>
      <c r="J35" s="515"/>
      <c r="K35" s="478"/>
      <c r="L35" s="479"/>
      <c r="M35" s="480"/>
      <c r="N35" s="377">
        <f>施設③!N34</f>
        <v>0</v>
      </c>
      <c r="O35" s="423"/>
      <c r="P35" s="481"/>
      <c r="Q35" s="516"/>
      <c r="R35" s="483">
        <f>施設③!R34</f>
        <v>0</v>
      </c>
      <c r="S35" s="383"/>
      <c r="T35" s="384">
        <f>施設③!T34</f>
        <v>0</v>
      </c>
    </row>
    <row r="36" spans="2:20" ht="23.3" customHeight="1" x14ac:dyDescent="0.5">
      <c r="B36" s="639"/>
      <c r="C36" s="300" t="str">
        <f t="shared" si="3"/>
        <v>施設名称④</v>
      </c>
      <c r="D36" s="513"/>
      <c r="E36" s="514"/>
      <c r="F36" s="37"/>
      <c r="G36" s="593"/>
      <c r="H36" s="594"/>
      <c r="I36" s="423"/>
      <c r="J36" s="515"/>
      <c r="K36" s="478"/>
      <c r="L36" s="479"/>
      <c r="M36" s="480"/>
      <c r="N36" s="377">
        <f>施設④!N34</f>
        <v>0</v>
      </c>
      <c r="O36" s="423"/>
      <c r="P36" s="481"/>
      <c r="Q36" s="516"/>
      <c r="R36" s="483">
        <f>施設④!R34</f>
        <v>0</v>
      </c>
      <c r="S36" s="383"/>
      <c r="T36" s="384">
        <f>施設④!T34</f>
        <v>0</v>
      </c>
    </row>
    <row r="37" spans="2:20" ht="23.3" customHeight="1" thickBot="1" x14ac:dyDescent="0.55000000000000004">
      <c r="B37" s="639"/>
      <c r="C37" s="300" t="str">
        <f t="shared" si="3"/>
        <v>施設名称⑤</v>
      </c>
      <c r="D37" s="517"/>
      <c r="E37" s="518"/>
      <c r="F37" s="425"/>
      <c r="G37" s="595"/>
      <c r="H37" s="596"/>
      <c r="I37" s="426"/>
      <c r="J37" s="519"/>
      <c r="K37" s="487"/>
      <c r="L37" s="488"/>
      <c r="M37" s="489"/>
      <c r="N37" s="387">
        <f>施設⑤!N34</f>
        <v>0</v>
      </c>
      <c r="O37" s="426"/>
      <c r="P37" s="490"/>
      <c r="Q37" s="520"/>
      <c r="R37" s="492">
        <f>施設⑤!R34</f>
        <v>0</v>
      </c>
      <c r="S37" s="393"/>
      <c r="T37" s="394">
        <f>施設⑤!T34</f>
        <v>0</v>
      </c>
    </row>
    <row r="38" spans="2:20" ht="23.3" customHeight="1" thickTop="1" thickBot="1" x14ac:dyDescent="0.55000000000000004">
      <c r="B38" s="639"/>
      <c r="C38" s="493" t="s">
        <v>69</v>
      </c>
      <c r="D38" s="521"/>
      <c r="E38" s="522"/>
      <c r="F38" s="429"/>
      <c r="G38" s="597"/>
      <c r="H38" s="598"/>
      <c r="I38" s="430"/>
      <c r="J38" s="523"/>
      <c r="K38" s="401"/>
      <c r="L38" s="597"/>
      <c r="M38" s="598"/>
      <c r="N38" s="399">
        <f>SUM(N33:N37)</f>
        <v>0</v>
      </c>
      <c r="O38" s="399"/>
      <c r="P38" s="597"/>
      <c r="Q38" s="598"/>
      <c r="R38" s="499">
        <f>SUM(R33:R37)</f>
        <v>0</v>
      </c>
      <c r="S38" s="432"/>
      <c r="T38" s="433">
        <f>SUM(T33:T37)</f>
        <v>0</v>
      </c>
    </row>
    <row r="39" spans="2:20" ht="23.3" customHeight="1" thickTop="1" thickBot="1" x14ac:dyDescent="0.55000000000000004">
      <c r="B39" s="639"/>
      <c r="C39" s="500" t="s">
        <v>71</v>
      </c>
      <c r="D39" s="671"/>
      <c r="E39" s="672"/>
      <c r="F39" s="524" t="s">
        <v>17</v>
      </c>
      <c r="G39" s="636"/>
      <c r="H39" s="637"/>
      <c r="I39" s="436"/>
      <c r="J39" s="437"/>
      <c r="K39" s="409"/>
      <c r="L39" s="602"/>
      <c r="M39" s="603"/>
      <c r="N39" s="407">
        <f>SUM(施設①:施設⑤!N34)</f>
        <v>0</v>
      </c>
      <c r="O39" s="502"/>
      <c r="P39" s="602"/>
      <c r="Q39" s="603"/>
      <c r="R39" s="525">
        <f>SUM(施設①:施設⑤!R34)</f>
        <v>0</v>
      </c>
      <c r="S39" s="410"/>
      <c r="T39" s="412">
        <f>SUM(施設①:施設⑤!T34)</f>
        <v>0</v>
      </c>
    </row>
    <row r="40" spans="2:20" ht="23.3" customHeight="1" thickTop="1" thickBot="1" x14ac:dyDescent="0.55000000000000004">
      <c r="B40" s="639"/>
      <c r="C40" s="526" t="s">
        <v>61</v>
      </c>
      <c r="D40" s="620"/>
      <c r="E40" s="621"/>
      <c r="F40" s="439"/>
      <c r="G40" s="703"/>
      <c r="H40" s="704"/>
      <c r="I40" s="527">
        <f>SUM(I31,I39)</f>
        <v>0</v>
      </c>
      <c r="J40" s="528">
        <f>SUM(J31,J38)</f>
        <v>0</v>
      </c>
      <c r="K40" s="529"/>
      <c r="L40" s="703"/>
      <c r="M40" s="704"/>
      <c r="N40" s="527">
        <f>SUM(N31,N38)</f>
        <v>0</v>
      </c>
      <c r="O40" s="530"/>
      <c r="P40" s="703"/>
      <c r="Q40" s="704"/>
      <c r="R40" s="528">
        <f>SUM(R31,R38)</f>
        <v>0</v>
      </c>
      <c r="S40" s="531"/>
      <c r="T40" s="528">
        <f>SUM(T31,T38)</f>
        <v>0</v>
      </c>
    </row>
    <row r="41" spans="2:20" ht="23.3" customHeight="1" thickBot="1" x14ac:dyDescent="0.55000000000000004">
      <c r="B41" s="446"/>
      <c r="C41" s="532" t="s">
        <v>93</v>
      </c>
      <c r="D41" s="600"/>
      <c r="E41" s="601"/>
      <c r="F41" s="533" t="s">
        <v>17</v>
      </c>
      <c r="G41" s="604"/>
      <c r="H41" s="605"/>
      <c r="I41" s="534">
        <f>SUM(施設①:施設⑤!I35)</f>
        <v>0</v>
      </c>
      <c r="J41" s="535">
        <f>SUM(施設①:施設⑤!J35)</f>
        <v>0</v>
      </c>
      <c r="K41" s="536"/>
      <c r="L41" s="606"/>
      <c r="M41" s="607"/>
      <c r="N41" s="534">
        <f>SUM(施設①:施設⑤!N35)</f>
        <v>0</v>
      </c>
      <c r="O41" s="537"/>
      <c r="P41" s="606"/>
      <c r="Q41" s="607"/>
      <c r="R41" s="538">
        <f>SUM(施設①:施設⑤!R35)</f>
        <v>0</v>
      </c>
      <c r="S41" s="539"/>
      <c r="T41" s="540">
        <f>SUM(施設①:施設⑤!T35)</f>
        <v>0</v>
      </c>
    </row>
    <row r="42" spans="2:20" ht="23.3" customHeight="1" thickBot="1" x14ac:dyDescent="0.55000000000000004">
      <c r="B42" s="541"/>
      <c r="C42" s="542"/>
      <c r="D42" s="543"/>
      <c r="G42" s="544"/>
      <c r="H42" s="545"/>
      <c r="I42" s="546"/>
      <c r="J42" s="547"/>
      <c r="K42" s="544"/>
      <c r="L42" s="698" t="s">
        <v>91</v>
      </c>
      <c r="M42" s="699"/>
      <c r="N42" s="548"/>
      <c r="O42" s="549"/>
      <c r="P42" s="550"/>
      <c r="Q42" s="550"/>
      <c r="R42" s="551"/>
      <c r="S42" s="544"/>
      <c r="T42" s="552"/>
    </row>
    <row r="43" spans="2:20" ht="23.3" customHeight="1" thickBot="1" x14ac:dyDescent="0.55000000000000004">
      <c r="B43" s="541"/>
      <c r="C43" s="553" t="s">
        <v>92</v>
      </c>
      <c r="D43" s="617" t="s">
        <v>65</v>
      </c>
      <c r="E43" s="618"/>
      <c r="F43" s="618"/>
      <c r="G43" s="618"/>
      <c r="H43" s="619"/>
      <c r="I43" s="554">
        <f>SUM(I40,I21)</f>
        <v>0</v>
      </c>
      <c r="J43" s="555">
        <f>J40</f>
        <v>0</v>
      </c>
      <c r="K43" s="556"/>
      <c r="L43" s="557"/>
      <c r="M43" s="557"/>
      <c r="N43" s="554">
        <f>N39+N31</f>
        <v>0</v>
      </c>
      <c r="O43" s="556"/>
      <c r="P43" s="557"/>
      <c r="Q43" s="557"/>
      <c r="R43" s="558">
        <f>SUM(R40,R21)</f>
        <v>0</v>
      </c>
      <c r="S43" s="556"/>
      <c r="T43" s="559">
        <f>SUM(T40,T21)</f>
        <v>0</v>
      </c>
    </row>
    <row r="44" spans="2:20" ht="32.700000000000003" customHeight="1" thickBot="1" x14ac:dyDescent="0.6">
      <c r="B44" s="626"/>
      <c r="C44" s="626"/>
      <c r="G44" s="46"/>
      <c r="I44" s="560" t="s">
        <v>47</v>
      </c>
      <c r="J44" s="561" t="s">
        <v>55</v>
      </c>
      <c r="K44" s="562"/>
      <c r="N44" s="69" t="s">
        <v>138</v>
      </c>
      <c r="P44" s="563"/>
      <c r="R44" s="564" t="s">
        <v>124</v>
      </c>
      <c r="S44" s="544"/>
      <c r="T44" s="565" t="s">
        <v>123</v>
      </c>
    </row>
    <row r="45" spans="2:20" ht="42.65" customHeight="1" thickBot="1" x14ac:dyDescent="0.55000000000000004">
      <c r="B45" s="55"/>
      <c r="C45" s="26"/>
      <c r="D45" s="599"/>
      <c r="E45" s="599"/>
      <c r="F45" s="26"/>
      <c r="G45" s="627"/>
      <c r="H45" s="628"/>
      <c r="I45" s="340">
        <f>I43</f>
        <v>0</v>
      </c>
      <c r="J45" s="566">
        <f>J41</f>
        <v>0</v>
      </c>
      <c r="K45" s="567"/>
      <c r="L45" s="338"/>
      <c r="M45" s="339"/>
      <c r="N45" s="340">
        <f>N43</f>
        <v>0</v>
      </c>
      <c r="O45" s="341" t="s">
        <v>44</v>
      </c>
      <c r="P45" s="665"/>
      <c r="Q45" s="666"/>
      <c r="R45" s="342">
        <f>SUM(施設①:施設⑤!R37)</f>
        <v>0</v>
      </c>
      <c r="S45" s="343"/>
      <c r="T45" s="344">
        <f>SUM(施設①:施設⑤!T37)</f>
        <v>0</v>
      </c>
    </row>
    <row r="46" spans="2:20" ht="21.05" customHeight="1" thickBot="1" x14ac:dyDescent="0.45">
      <c r="C46" s="19" t="s">
        <v>35</v>
      </c>
      <c r="L46" s="345"/>
      <c r="P46" s="346"/>
      <c r="R46" s="693" t="s">
        <v>144</v>
      </c>
      <c r="S46" s="588"/>
      <c r="T46" s="588"/>
    </row>
    <row r="47" spans="2:20" ht="24.8" customHeight="1" thickBot="1" x14ac:dyDescent="0.6">
      <c r="B47" s="66"/>
      <c r="C47" s="57" t="s">
        <v>34</v>
      </c>
      <c r="D47" s="589" t="s">
        <v>31</v>
      </c>
      <c r="E47" s="590"/>
      <c r="F47" s="60"/>
      <c r="G47" s="667" t="s">
        <v>76</v>
      </c>
      <c r="H47" s="668"/>
      <c r="I47" s="58" t="s">
        <v>33</v>
      </c>
      <c r="J47" s="59" t="s">
        <v>32</v>
      </c>
      <c r="L47" s="700"/>
      <c r="M47" s="705"/>
      <c r="N47" s="569" t="s">
        <v>136</v>
      </c>
      <c r="P47" s="700"/>
      <c r="Q47" s="700"/>
      <c r="R47" s="694"/>
      <c r="S47" s="347"/>
      <c r="T47" s="347"/>
    </row>
    <row r="48" spans="2:20" ht="25.2" customHeight="1" x14ac:dyDescent="0.5">
      <c r="B48" s="66"/>
      <c r="C48" s="578" t="s">
        <v>5</v>
      </c>
      <c r="D48" s="629" t="s">
        <v>63</v>
      </c>
      <c r="E48" s="630"/>
      <c r="F48" s="72"/>
      <c r="G48" s="89">
        <f>SUM(施設①:施設⑤!G40)</f>
        <v>0</v>
      </c>
      <c r="H48" s="63" t="s">
        <v>29</v>
      </c>
      <c r="I48" s="72"/>
      <c r="J48" s="87">
        <f>SUM(施設①:施設⑤!J40)</f>
        <v>0</v>
      </c>
      <c r="K48" s="8"/>
      <c r="L48" s="705"/>
      <c r="M48" s="705"/>
      <c r="N48" s="695" t="str">
        <f>IF(N38=0,"",SUM(N34:N37))</f>
        <v/>
      </c>
      <c r="P48" s="700"/>
      <c r="Q48" s="700"/>
      <c r="R48" s="612">
        <f>R40</f>
        <v>0</v>
      </c>
      <c r="S48" s="8"/>
    </row>
    <row r="49" spans="2:20" ht="25.2" customHeight="1" thickBot="1" x14ac:dyDescent="0.65">
      <c r="B49" s="66"/>
      <c r="C49" s="579"/>
      <c r="D49" s="608" t="s">
        <v>64</v>
      </c>
      <c r="E49" s="609"/>
      <c r="F49" s="76"/>
      <c r="G49" s="9">
        <f>SUM(施設①:施設⑤!G41)</f>
        <v>0</v>
      </c>
      <c r="H49" s="77" t="s">
        <v>29</v>
      </c>
      <c r="I49" s="76"/>
      <c r="J49" s="91">
        <f>SUM(施設①:施設⑤!J41)</f>
        <v>0</v>
      </c>
      <c r="K49" s="8"/>
      <c r="L49" s="345"/>
      <c r="M49" s="8"/>
      <c r="N49" s="696"/>
      <c r="P49" s="570" t="s">
        <v>137</v>
      </c>
      <c r="R49" s="613"/>
      <c r="S49" s="8"/>
    </row>
    <row r="50" spans="2:20" ht="25.2" customHeight="1" thickBot="1" x14ac:dyDescent="0.55000000000000004">
      <c r="B50" s="66"/>
      <c r="C50" s="580"/>
      <c r="D50" s="610" t="s">
        <v>41</v>
      </c>
      <c r="E50" s="611"/>
      <c r="F50" s="73"/>
      <c r="G50" s="92">
        <f>SUM(施設①:施設⑤!G42)</f>
        <v>0</v>
      </c>
      <c r="H50" s="98" t="s">
        <v>29</v>
      </c>
      <c r="I50" s="73"/>
      <c r="J50" s="88">
        <f>SUM(施設①:施設⑤!J42)</f>
        <v>0</v>
      </c>
      <c r="K50" s="8"/>
      <c r="L50" s="700"/>
      <c r="M50" s="705"/>
      <c r="N50" s="706" t="s">
        <v>143</v>
      </c>
      <c r="P50" s="701"/>
      <c r="Q50" s="702"/>
      <c r="R50" s="571" t="s">
        <v>143</v>
      </c>
      <c r="S50" s="8"/>
    </row>
    <row r="51" spans="2:20" ht="25.2" customHeight="1" thickBot="1" x14ac:dyDescent="0.55000000000000004">
      <c r="B51" s="100"/>
      <c r="C51" s="578" t="s">
        <v>30</v>
      </c>
      <c r="D51" s="663" t="str">
        <f>IF(施設①!D43="","",施設①!D43)</f>
        <v/>
      </c>
      <c r="E51" s="664"/>
      <c r="F51" s="64"/>
      <c r="G51" s="89">
        <f>SUM(施設①:施設⑤!G43)</f>
        <v>0</v>
      </c>
      <c r="H51" s="331" t="str">
        <f>IF(施設①!H43="","",施設①!H43)</f>
        <v/>
      </c>
      <c r="I51" s="89">
        <f>SUM(施設①:施設⑤!I43)</f>
        <v>0</v>
      </c>
      <c r="J51" s="87">
        <f>SUM(施設①:施設⑤!J43)</f>
        <v>0</v>
      </c>
      <c r="K51" s="99">
        <f>SUM(J51:J53)</f>
        <v>0</v>
      </c>
      <c r="L51" s="705"/>
      <c r="M51" s="705"/>
      <c r="N51" s="706"/>
      <c r="P51" s="702"/>
      <c r="Q51" s="702"/>
      <c r="R51" s="19" t="s">
        <v>139</v>
      </c>
    </row>
    <row r="52" spans="2:20" ht="25.2" customHeight="1" x14ac:dyDescent="0.5">
      <c r="B52" s="100"/>
      <c r="C52" s="579"/>
      <c r="D52" s="574" t="str">
        <f>IF(施設①!D44="","",施設①!D44)</f>
        <v/>
      </c>
      <c r="E52" s="575"/>
      <c r="F52" s="61"/>
      <c r="G52" s="9">
        <f>SUM(施設①:施設⑤!G44)</f>
        <v>0</v>
      </c>
      <c r="H52" s="332" t="str">
        <f>IF(施設①!H44="","",施設①!H44)</f>
        <v/>
      </c>
      <c r="I52" s="9">
        <f>SUM(施設①:施設⑤!I44)</f>
        <v>0</v>
      </c>
      <c r="J52" s="91">
        <f>SUM(施設①:施設⑤!J44)</f>
        <v>0</v>
      </c>
      <c r="K52" s="16"/>
      <c r="O52" s="348"/>
      <c r="R52" s="612">
        <f>SUM(R27:R30,R34:R37)</f>
        <v>0</v>
      </c>
    </row>
    <row r="53" spans="2:20" ht="25.2" customHeight="1" thickBot="1" x14ac:dyDescent="0.55000000000000004">
      <c r="B53" s="100"/>
      <c r="C53" s="579"/>
      <c r="D53" s="574" t="str">
        <f>IF(施設①!D45="","",施設①!D45)</f>
        <v/>
      </c>
      <c r="E53" s="575"/>
      <c r="F53" s="61"/>
      <c r="G53" s="9">
        <f>SUM(施設①:施設⑤!G45)</f>
        <v>0</v>
      </c>
      <c r="H53" s="332" t="str">
        <f>IF(施設①!H45="","",施設①!H45)</f>
        <v/>
      </c>
      <c r="I53" s="9">
        <f>SUM(施設①:施設⑤!I45)</f>
        <v>0</v>
      </c>
      <c r="J53" s="91">
        <f>SUM(施設①:施設⑤!J45)</f>
        <v>0</v>
      </c>
      <c r="K53" s="16"/>
      <c r="O53" s="348"/>
      <c r="Q53" s="349"/>
      <c r="R53" s="613"/>
      <c r="T53" s="350"/>
    </row>
    <row r="54" spans="2:20" ht="25.2" customHeight="1" x14ac:dyDescent="0.5">
      <c r="B54" s="100"/>
      <c r="C54" s="579"/>
      <c r="D54" s="574" t="str">
        <f>IF(施設①!D46="","",施設①!D46)</f>
        <v/>
      </c>
      <c r="E54" s="575"/>
      <c r="F54" s="61"/>
      <c r="G54" s="9">
        <f>SUM(施設①:施設⑤!G46)</f>
        <v>0</v>
      </c>
      <c r="H54" s="332" t="str">
        <f>IF(施設①!H46="","",施設①!H46)</f>
        <v/>
      </c>
      <c r="I54" s="9">
        <f>SUM(施設①:施設⑤!I46)</f>
        <v>0</v>
      </c>
      <c r="J54" s="91">
        <f>SUM(施設①:施設⑤!J46)</f>
        <v>0</v>
      </c>
      <c r="K54" s="16"/>
      <c r="O54" s="348"/>
      <c r="Q54" s="349"/>
      <c r="R54" s="571" t="s">
        <v>143</v>
      </c>
    </row>
    <row r="55" spans="2:20" ht="25.2" customHeight="1" thickBot="1" x14ac:dyDescent="0.55000000000000004">
      <c r="B55" s="100"/>
      <c r="C55" s="580"/>
      <c r="D55" s="576" t="str">
        <f>IF(施設①!D47="","",施設①!D47)</f>
        <v/>
      </c>
      <c r="E55" s="577"/>
      <c r="F55" s="65"/>
      <c r="G55" s="92">
        <f>SUM(施設①:施設⑤!G47)</f>
        <v>0</v>
      </c>
      <c r="H55" s="333" t="str">
        <f>IF(施設①!H47="","",施設①!H47)</f>
        <v/>
      </c>
      <c r="I55" s="92">
        <f>SUM(施設①:施設⑤!I47)</f>
        <v>0</v>
      </c>
      <c r="J55" s="88">
        <f>SUM(施設①:施設⑤!J47)</f>
        <v>0</v>
      </c>
      <c r="K55" s="16"/>
      <c r="O55" s="348"/>
      <c r="Q55" s="349"/>
      <c r="R55" s="351"/>
    </row>
    <row r="56" spans="2:20" ht="15.65" customHeight="1" x14ac:dyDescent="0.5">
      <c r="B56" s="100"/>
      <c r="C56" s="14"/>
      <c r="G56" s="10"/>
      <c r="I56" s="10"/>
      <c r="J56" s="101">
        <f>SUM(J51:J55)</f>
        <v>0</v>
      </c>
      <c r="K56" s="16"/>
      <c r="L56" s="350"/>
      <c r="O56" s="348"/>
      <c r="Q56" s="349"/>
    </row>
    <row r="57" spans="2:20" ht="19.399999999999999" customHeight="1" thickBot="1" x14ac:dyDescent="0.55000000000000004">
      <c r="D57" s="8"/>
      <c r="I57" s="67" t="s">
        <v>50</v>
      </c>
      <c r="J57" s="95" t="s">
        <v>127</v>
      </c>
      <c r="K57" s="16"/>
      <c r="N57" s="26"/>
      <c r="O57" s="348"/>
      <c r="Q57" s="349"/>
      <c r="R57" s="26"/>
    </row>
    <row r="58" spans="2:20" ht="52.2" customHeight="1" thickBot="1" x14ac:dyDescent="0.6">
      <c r="B58" s="572" t="s">
        <v>88</v>
      </c>
      <c r="C58" s="573"/>
      <c r="I58" s="96">
        <f>SUM(I51:I55)</f>
        <v>0</v>
      </c>
      <c r="J58" s="97">
        <f>SUM(J50:J55)</f>
        <v>0</v>
      </c>
      <c r="K58" s="80"/>
      <c r="L58" s="81"/>
      <c r="M58" s="82"/>
      <c r="N58" s="352"/>
      <c r="O58" s="353"/>
      <c r="P58" s="354"/>
      <c r="Q58" s="355"/>
      <c r="R58" s="353"/>
      <c r="T58" s="356"/>
    </row>
    <row r="59" spans="2:20" ht="23.7" customHeight="1" x14ac:dyDescent="0.5">
      <c r="B59" s="102" t="s">
        <v>87</v>
      </c>
      <c r="K59" s="16"/>
      <c r="N59" s="357"/>
      <c r="R59" s="697"/>
      <c r="T59" s="358"/>
    </row>
    <row r="60" spans="2:20" ht="17.45" customHeight="1" x14ac:dyDescent="0.5">
      <c r="B60" s="102" t="s">
        <v>126</v>
      </c>
      <c r="R60" s="697"/>
    </row>
    <row r="61" spans="2:20" ht="19.399999999999999" customHeight="1" x14ac:dyDescent="0.5"/>
    <row r="62" spans="2:20" ht="19.399999999999999" customHeight="1" x14ac:dyDescent="0.5"/>
    <row r="63" spans="2:20" ht="19.399999999999999" customHeight="1" x14ac:dyDescent="0.5"/>
    <row r="64" spans="2:20" ht="19.399999999999999" customHeight="1" x14ac:dyDescent="0.5"/>
  </sheetData>
  <sheetProtection algorithmName="SHA-512" hashValue="CJXfpvHmSV6zh8wg3xH3sW5+sbXD5+CKILIeoRQnVRs/z1i67hMUL9syMN7Qqzs/zWbxw1p/Oyax4xU/ha82jw==" saltValue="+KfMjOXKlVxYQr8hGzbKtQ==" spinCount="100000" sheet="1" formatCells="0" formatColumns="0" formatRows="0" insertColumns="0" insertRows="0" insertHyperlinks="0" deleteColumns="0" deleteRows="0" sort="0" autoFilter="0" pivotTables="0"/>
  <mergeCells count="137">
    <mergeCell ref="R48:R49"/>
    <mergeCell ref="R46:R47"/>
    <mergeCell ref="N48:N49"/>
    <mergeCell ref="R59:R60"/>
    <mergeCell ref="B33:B40"/>
    <mergeCell ref="B14:B21"/>
    <mergeCell ref="L42:M42"/>
    <mergeCell ref="P47:Q48"/>
    <mergeCell ref="P50:Q51"/>
    <mergeCell ref="L38:M38"/>
    <mergeCell ref="L40:M40"/>
    <mergeCell ref="P40:Q40"/>
    <mergeCell ref="G40:H40"/>
    <mergeCell ref="L31:M31"/>
    <mergeCell ref="P31:Q31"/>
    <mergeCell ref="P38:Q38"/>
    <mergeCell ref="L47:M48"/>
    <mergeCell ref="L50:M51"/>
    <mergeCell ref="N50:N51"/>
    <mergeCell ref="D39:E39"/>
    <mergeCell ref="G14:H14"/>
    <mergeCell ref="G34:H34"/>
    <mergeCell ref="G33:H33"/>
    <mergeCell ref="F24:J24"/>
    <mergeCell ref="L32:M32"/>
    <mergeCell ref="L7:M7"/>
    <mergeCell ref="G9:H9"/>
    <mergeCell ref="L15:M15"/>
    <mergeCell ref="L16:M16"/>
    <mergeCell ref="L19:M19"/>
    <mergeCell ref="G30:H30"/>
    <mergeCell ref="G29:H29"/>
    <mergeCell ref="D11:E11"/>
    <mergeCell ref="D10:E10"/>
    <mergeCell ref="D9:E9"/>
    <mergeCell ref="D8:E8"/>
    <mergeCell ref="D7:E7"/>
    <mergeCell ref="D21:E21"/>
    <mergeCell ref="G15:H15"/>
    <mergeCell ref="G20:H20"/>
    <mergeCell ref="G16:H16"/>
    <mergeCell ref="D17:E17"/>
    <mergeCell ref="D16:E16"/>
    <mergeCell ref="D15:E15"/>
    <mergeCell ref="D14:E14"/>
    <mergeCell ref="D13:E13"/>
    <mergeCell ref="G10:H10"/>
    <mergeCell ref="D51:E51"/>
    <mergeCell ref="P45:Q45"/>
    <mergeCell ref="D53:E53"/>
    <mergeCell ref="G47:H47"/>
    <mergeCell ref="P13:Q13"/>
    <mergeCell ref="G18:H18"/>
    <mergeCell ref="P16:Q16"/>
    <mergeCell ref="P9:Q9"/>
    <mergeCell ref="L18:M18"/>
    <mergeCell ref="P18:Q18"/>
    <mergeCell ref="P19:Q19"/>
    <mergeCell ref="P12:Q12"/>
    <mergeCell ref="D22:E22"/>
    <mergeCell ref="D20:E20"/>
    <mergeCell ref="L22:M22"/>
    <mergeCell ref="L9:M9"/>
    <mergeCell ref="L20:M20"/>
    <mergeCell ref="P20:Q20"/>
    <mergeCell ref="G13:H13"/>
    <mergeCell ref="L14:M14"/>
    <mergeCell ref="L13:M13"/>
    <mergeCell ref="D18:E18"/>
    <mergeCell ref="D19:E19"/>
    <mergeCell ref="L10:M10"/>
    <mergeCell ref="K5:T5"/>
    <mergeCell ref="P7:Q7"/>
    <mergeCell ref="P6:Q6"/>
    <mergeCell ref="L6:M6"/>
    <mergeCell ref="G6:H6"/>
    <mergeCell ref="G7:H7"/>
    <mergeCell ref="G8:H8"/>
    <mergeCell ref="L8:M8"/>
    <mergeCell ref="P8:Q8"/>
    <mergeCell ref="P15:Q15"/>
    <mergeCell ref="P14:Q14"/>
    <mergeCell ref="P10:Q10"/>
    <mergeCell ref="P11:Q11"/>
    <mergeCell ref="P17:Q17"/>
    <mergeCell ref="L21:M21"/>
    <mergeCell ref="P21:Q21"/>
    <mergeCell ref="G19:H19"/>
    <mergeCell ref="G21:H21"/>
    <mergeCell ref="G12:H12"/>
    <mergeCell ref="L12:M12"/>
    <mergeCell ref="G11:H11"/>
    <mergeCell ref="L11:M11"/>
    <mergeCell ref="G17:H17"/>
    <mergeCell ref="L17:M17"/>
    <mergeCell ref="C4:G4"/>
    <mergeCell ref="D43:H43"/>
    <mergeCell ref="D40:E40"/>
    <mergeCell ref="G28:H28"/>
    <mergeCell ref="G27:H27"/>
    <mergeCell ref="G26:H26"/>
    <mergeCell ref="G32:H32"/>
    <mergeCell ref="G31:H31"/>
    <mergeCell ref="C48:C50"/>
    <mergeCell ref="B44:C44"/>
    <mergeCell ref="G45:H45"/>
    <mergeCell ref="F5:J5"/>
    <mergeCell ref="D48:E48"/>
    <mergeCell ref="B26:B32"/>
    <mergeCell ref="D32:E32"/>
    <mergeCell ref="G39:H39"/>
    <mergeCell ref="G35:H35"/>
    <mergeCell ref="B7:B13"/>
    <mergeCell ref="B58:C58"/>
    <mergeCell ref="D54:E54"/>
    <mergeCell ref="D55:E55"/>
    <mergeCell ref="C51:C55"/>
    <mergeCell ref="P22:Q22"/>
    <mergeCell ref="K24:T24"/>
    <mergeCell ref="G22:H22"/>
    <mergeCell ref="S46:T46"/>
    <mergeCell ref="D47:E47"/>
    <mergeCell ref="P32:Q32"/>
    <mergeCell ref="G36:H36"/>
    <mergeCell ref="G37:H37"/>
    <mergeCell ref="G38:H38"/>
    <mergeCell ref="D45:E45"/>
    <mergeCell ref="D41:E41"/>
    <mergeCell ref="L39:M39"/>
    <mergeCell ref="P39:Q39"/>
    <mergeCell ref="G41:H41"/>
    <mergeCell ref="L41:M41"/>
    <mergeCell ref="P41:Q41"/>
    <mergeCell ref="D52:E52"/>
    <mergeCell ref="D49:E49"/>
    <mergeCell ref="D50:E50"/>
    <mergeCell ref="R52:R53"/>
  </mergeCells>
  <phoneticPr fontId="2"/>
  <pageMargins left="0.53" right="0.24" top="0.34" bottom="0.34" header="0.31496062992125984" footer="0.31496062992125984"/>
  <pageSetup paperSize="9" scale="52" orientation="portrait" r:id="rId1"/>
  <rowBreaks count="2" manualBreakCount="2">
    <brk id="19" max="20" man="1"/>
    <brk id="31" max="20" man="1"/>
  </rowBreaks>
  <colBreaks count="2" manualBreakCount="2">
    <brk id="2" min="1" max="58" man="1"/>
    <brk id="5" min="1" max="58"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3F391-3DAA-4561-96CD-7A8443B60732}">
  <sheetPr>
    <pageSetUpPr fitToPage="1"/>
  </sheetPr>
  <dimension ref="B1:T55"/>
  <sheetViews>
    <sheetView showGridLines="0" view="pageBreakPreview" topLeftCell="I1" zoomScaleNormal="85" zoomScaleSheetLayoutView="100"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ht="4.05" customHeight="1" x14ac:dyDescent="0.5">
      <c r="T2" s="17"/>
    </row>
    <row r="3" spans="2:20" ht="48.05" customHeight="1" x14ac:dyDescent="0.5">
      <c r="B3" s="22" t="s">
        <v>80</v>
      </c>
      <c r="D3" s="26"/>
      <c r="E3" s="26"/>
      <c r="F3" s="26"/>
    </row>
    <row r="4" spans="2:20" ht="33.65" customHeight="1" thickBot="1" x14ac:dyDescent="0.55000000000000004">
      <c r="C4" s="329" t="s">
        <v>111</v>
      </c>
    </row>
    <row r="5" spans="2:20" ht="25.2" customHeight="1" thickBot="1" x14ac:dyDescent="0.55000000000000004">
      <c r="C5" s="19"/>
      <c r="E5" s="33"/>
      <c r="F5" s="583" t="s">
        <v>0</v>
      </c>
      <c r="G5" s="584"/>
      <c r="H5" s="584"/>
      <c r="I5" s="584"/>
      <c r="J5" s="585"/>
      <c r="K5" s="583" t="s">
        <v>1</v>
      </c>
      <c r="L5" s="584"/>
      <c r="M5" s="584"/>
      <c r="N5" s="584"/>
      <c r="O5" s="584"/>
      <c r="P5" s="584"/>
      <c r="Q5" s="584"/>
      <c r="R5" s="584"/>
      <c r="S5" s="584"/>
      <c r="T5" s="585"/>
    </row>
    <row r="6" spans="2:20" ht="50.15" customHeight="1" thickBot="1" x14ac:dyDescent="0.55000000000000004">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100000000000001" customHeight="1" x14ac:dyDescent="0.5">
      <c r="B7" s="714" t="s">
        <v>9</v>
      </c>
      <c r="C7" s="20"/>
      <c r="D7" s="36"/>
      <c r="E7" s="105" t="s">
        <v>17</v>
      </c>
      <c r="F7" s="104"/>
      <c r="G7" s="767"/>
      <c r="H7" s="768"/>
      <c r="I7" s="107"/>
      <c r="J7" s="108" t="str">
        <f>IF(G7="","",G7*0.438/1000)</f>
        <v/>
      </c>
      <c r="K7" s="109"/>
      <c r="L7" s="769"/>
      <c r="M7" s="770"/>
      <c r="N7" s="110"/>
      <c r="O7" s="110"/>
      <c r="P7" s="769" t="str">
        <f>IF(G7="","",(G7-L7))</f>
        <v/>
      </c>
      <c r="Q7" s="770"/>
      <c r="R7" s="111" t="str">
        <f>IF(P7="","",P7*0.438/1000)</f>
        <v/>
      </c>
      <c r="S7" s="112" t="str">
        <f>IF(R7="","",15)</f>
        <v/>
      </c>
      <c r="T7" s="113" t="str">
        <f>IF(R7="","",R7*S7)</f>
        <v/>
      </c>
    </row>
    <row r="8" spans="2:20" ht="20.100000000000001" customHeight="1" x14ac:dyDescent="0.5">
      <c r="B8" s="715"/>
      <c r="C8" s="21"/>
      <c r="D8" s="11"/>
      <c r="E8" s="116" t="s">
        <v>17</v>
      </c>
      <c r="F8" s="115"/>
      <c r="G8" s="771"/>
      <c r="H8" s="772"/>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100000000000001" customHeight="1" x14ac:dyDescent="0.5">
      <c r="B9" s="715"/>
      <c r="C9" s="296"/>
      <c r="D9" s="297"/>
      <c r="E9" s="116" t="s">
        <v>17</v>
      </c>
      <c r="F9" s="115"/>
      <c r="G9" s="771"/>
      <c r="H9" s="772"/>
      <c r="I9" s="119"/>
      <c r="J9" s="120" t="str">
        <f>IF(G9="","",G9*0.438/1000)</f>
        <v/>
      </c>
      <c r="K9" s="121"/>
      <c r="L9" s="726"/>
      <c r="M9" s="727"/>
      <c r="N9" s="124"/>
      <c r="O9" s="124"/>
      <c r="P9" s="726" t="str">
        <f>IF(G9="","",G9-L9)</f>
        <v/>
      </c>
      <c r="Q9" s="727"/>
      <c r="R9" s="125" t="str">
        <f>IF(P9="","",P9*0.438/1000)</f>
        <v/>
      </c>
      <c r="S9" s="126" t="str">
        <f t="shared" si="0"/>
        <v/>
      </c>
      <c r="T9" s="127" t="str">
        <f>IF(R9="","",R9*S9)</f>
        <v/>
      </c>
    </row>
    <row r="10" spans="2:20" ht="20.100000000000001" customHeight="1" x14ac:dyDescent="0.5">
      <c r="B10" s="715"/>
      <c r="C10" s="114"/>
      <c r="D10" s="115"/>
      <c r="E10" s="116" t="s">
        <v>17</v>
      </c>
      <c r="F10" s="115"/>
      <c r="G10" s="117"/>
      <c r="H10" s="118"/>
      <c r="I10" s="119"/>
      <c r="J10" s="120" t="str">
        <f>IF(G10="","",G10*0.438/1000)</f>
        <v/>
      </c>
      <c r="K10" s="121"/>
      <c r="L10" s="122"/>
      <c r="M10" s="123"/>
      <c r="N10" s="124"/>
      <c r="O10" s="124"/>
      <c r="P10" s="726" t="str">
        <f>IF(G10="","",G10-L10)</f>
        <v/>
      </c>
      <c r="Q10" s="727"/>
      <c r="R10" s="125" t="str">
        <f t="shared" ref="R10:R11" si="1">IF(P10="","",P10*0.438/1000)</f>
        <v/>
      </c>
      <c r="S10" s="126" t="str">
        <f t="shared" si="0"/>
        <v/>
      </c>
      <c r="T10" s="127" t="str">
        <f>IF(R10="","",R10*S10)</f>
        <v/>
      </c>
    </row>
    <row r="11" spans="2:20" ht="20.100000000000001" customHeight="1" thickBot="1" x14ac:dyDescent="0.55000000000000004">
      <c r="B11" s="715"/>
      <c r="C11" s="128"/>
      <c r="D11" s="115"/>
      <c r="E11" s="116" t="s">
        <v>17</v>
      </c>
      <c r="F11" s="129"/>
      <c r="G11" s="130"/>
      <c r="H11" s="131"/>
      <c r="I11" s="132"/>
      <c r="J11" s="120" t="str">
        <f>IF(G11="","",G11*0.438/1000)</f>
        <v/>
      </c>
      <c r="K11" s="133"/>
      <c r="L11" s="134"/>
      <c r="M11" s="135"/>
      <c r="N11" s="136"/>
      <c r="O11" s="136"/>
      <c r="P11" s="728" t="str">
        <f>IF(G11="","",G11-L11)</f>
        <v/>
      </c>
      <c r="Q11" s="729"/>
      <c r="R11" s="125" t="str">
        <f t="shared" si="1"/>
        <v/>
      </c>
      <c r="S11" s="126" t="str">
        <f t="shared" si="0"/>
        <v/>
      </c>
      <c r="T11" s="127" t="str">
        <f>IF(R11="","",R11*S11)</f>
        <v/>
      </c>
    </row>
    <row r="12" spans="2:20" ht="20.100000000000001" customHeight="1" thickTop="1" thickBot="1" x14ac:dyDescent="0.55000000000000004">
      <c r="B12" s="716"/>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19.95" customHeight="1" thickTop="1" x14ac:dyDescent="0.5">
      <c r="B13" s="714" t="s">
        <v>16</v>
      </c>
      <c r="C13" s="298"/>
      <c r="D13" s="11"/>
      <c r="E13" s="148" t="s">
        <v>17</v>
      </c>
      <c r="F13" s="149"/>
      <c r="G13" s="760"/>
      <c r="H13" s="761"/>
      <c r="I13" s="150"/>
      <c r="J13" s="151"/>
      <c r="K13" s="152"/>
      <c r="L13" s="762"/>
      <c r="M13" s="763"/>
      <c r="N13" s="153"/>
      <c r="O13" s="153"/>
      <c r="P13" s="726" t="str">
        <f>IF(AND(L13="",N13=""),"",L13-N13)</f>
        <v/>
      </c>
      <c r="Q13" s="727"/>
      <c r="R13" s="154" t="str">
        <f>IF(P13="","",P13*0.438/1000)</f>
        <v/>
      </c>
      <c r="S13" s="126" t="str">
        <f t="shared" si="0"/>
        <v/>
      </c>
      <c r="T13" s="155" t="str">
        <f t="shared" ref="T13:T15" si="2">IF(R13="","",R13*S13)</f>
        <v/>
      </c>
    </row>
    <row r="14" spans="2:20" ht="19.95" customHeight="1" x14ac:dyDescent="0.5">
      <c r="B14" s="715"/>
      <c r="C14" s="114"/>
      <c r="D14" s="115"/>
      <c r="E14" s="116" t="s">
        <v>17</v>
      </c>
      <c r="F14" s="156"/>
      <c r="G14" s="730"/>
      <c r="H14" s="731"/>
      <c r="I14" s="157"/>
      <c r="J14" s="158"/>
      <c r="K14" s="121"/>
      <c r="L14" s="726"/>
      <c r="M14" s="727"/>
      <c r="N14" s="124"/>
      <c r="O14" s="124"/>
      <c r="P14" s="726" t="str">
        <f>IF(AND(L14="",N14=""),"",L14-N14)</f>
        <v/>
      </c>
      <c r="Q14" s="727"/>
      <c r="R14" s="125" t="str">
        <f>IF(P14="","",P14*0.438/1000)</f>
        <v/>
      </c>
      <c r="S14" s="126" t="str">
        <f t="shared" si="0"/>
        <v/>
      </c>
      <c r="T14" s="127" t="str">
        <f t="shared" si="2"/>
        <v/>
      </c>
    </row>
    <row r="15" spans="2:20" ht="19.95" customHeight="1" x14ac:dyDescent="0.5">
      <c r="B15" s="715"/>
      <c r="C15" s="114"/>
      <c r="D15" s="115"/>
      <c r="E15" s="116" t="s">
        <v>17</v>
      </c>
      <c r="F15" s="156"/>
      <c r="G15" s="730"/>
      <c r="H15" s="731"/>
      <c r="I15" s="157"/>
      <c r="J15" s="158"/>
      <c r="K15" s="121"/>
      <c r="L15" s="726"/>
      <c r="M15" s="727"/>
      <c r="N15" s="124"/>
      <c r="O15" s="124"/>
      <c r="P15" s="726" t="str">
        <f>IF(AND(L15="",N15=""),"",L15-N15)</f>
        <v/>
      </c>
      <c r="Q15" s="727"/>
      <c r="R15" s="125" t="str">
        <f>IF(P15="","",P15*0.438/1000)</f>
        <v/>
      </c>
      <c r="S15" s="126" t="str">
        <f t="shared" si="0"/>
        <v/>
      </c>
      <c r="T15" s="127" t="str">
        <f t="shared" si="2"/>
        <v/>
      </c>
    </row>
    <row r="16" spans="2:20" ht="19.95" customHeight="1" x14ac:dyDescent="0.5">
      <c r="B16" s="715"/>
      <c r="C16" s="114"/>
      <c r="D16" s="115"/>
      <c r="E16" s="116" t="s">
        <v>17</v>
      </c>
      <c r="F16" s="156"/>
      <c r="G16" s="730"/>
      <c r="H16" s="731"/>
      <c r="I16" s="157"/>
      <c r="J16" s="158"/>
      <c r="K16" s="121"/>
      <c r="L16" s="122"/>
      <c r="M16" s="123"/>
      <c r="N16" s="124"/>
      <c r="O16" s="124"/>
      <c r="P16" s="726" t="str">
        <f>IF(AND(L16="",N16=""),"",L16-N16)</f>
        <v/>
      </c>
      <c r="Q16" s="727"/>
      <c r="R16" s="125" t="str">
        <f>IF(P16="","",P16*0.438/1000)</f>
        <v/>
      </c>
      <c r="S16" s="126" t="str">
        <f t="shared" si="0"/>
        <v/>
      </c>
      <c r="T16" s="127"/>
    </row>
    <row r="17" spans="2:20" ht="19.95" customHeight="1" thickBot="1" x14ac:dyDescent="0.55000000000000004">
      <c r="B17" s="715"/>
      <c r="C17" s="128"/>
      <c r="D17" s="115"/>
      <c r="E17" s="116" t="s">
        <v>17</v>
      </c>
      <c r="F17" s="156"/>
      <c r="G17" s="732"/>
      <c r="H17" s="733"/>
      <c r="I17" s="160"/>
      <c r="J17" s="161"/>
      <c r="K17" s="133"/>
      <c r="L17" s="134"/>
      <c r="M17" s="135"/>
      <c r="N17" s="136"/>
      <c r="O17" s="136"/>
      <c r="P17" s="728" t="str">
        <f>IF(AND(L17="",N17=""),"",L17-N17)</f>
        <v/>
      </c>
      <c r="Q17" s="729"/>
      <c r="R17" s="125" t="str">
        <f>IF(P17="","",P17*0.438/1000)</f>
        <v/>
      </c>
      <c r="S17" s="126" t="str">
        <f t="shared" si="0"/>
        <v/>
      </c>
      <c r="T17" s="162"/>
    </row>
    <row r="18" spans="2:20" ht="27.15" customHeight="1" thickTop="1" thickBot="1" x14ac:dyDescent="0.55000000000000004">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3.85" customHeight="1" thickBot="1" x14ac:dyDescent="0.55000000000000004">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20.100000000000001"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0.100000000000001" customHeight="1" thickBot="1" x14ac:dyDescent="0.55000000000000004">
      <c r="B21" s="7"/>
      <c r="C21" s="19"/>
      <c r="E21" s="34"/>
      <c r="F21" s="583" t="s">
        <v>0</v>
      </c>
      <c r="G21" s="584"/>
      <c r="H21" s="584"/>
      <c r="I21" s="584"/>
      <c r="J21" s="585"/>
      <c r="K21" s="583" t="s">
        <v>1</v>
      </c>
      <c r="L21" s="584"/>
      <c r="M21" s="584"/>
      <c r="N21" s="584"/>
      <c r="O21" s="584"/>
      <c r="P21" s="584"/>
      <c r="Q21" s="584"/>
      <c r="R21" s="584"/>
      <c r="S21" s="584"/>
      <c r="T21" s="585"/>
    </row>
    <row r="22" spans="2:20" ht="41.15" customHeight="1" thickBot="1" x14ac:dyDescent="0.55000000000000004">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100000000000001" customHeight="1" x14ac:dyDescent="0.5">
      <c r="B23" s="709" t="s">
        <v>9</v>
      </c>
      <c r="C23" s="21"/>
      <c r="D23" s="11"/>
      <c r="E23" s="299"/>
      <c r="F23" s="104"/>
      <c r="G23" s="184"/>
      <c r="H23" s="185"/>
      <c r="I23" s="107"/>
      <c r="J23" s="186"/>
      <c r="K23" s="109"/>
      <c r="L23" s="184"/>
      <c r="M23" s="185"/>
      <c r="N23" s="107"/>
      <c r="O23" s="107"/>
      <c r="P23" s="106" t="str">
        <f t="shared" ref="P23:P27" si="3">IF(G23="","",G23-L23)</f>
        <v/>
      </c>
      <c r="Q23" s="185"/>
      <c r="R23" s="187"/>
      <c r="S23" s="126" t="str">
        <f t="shared" ref="S23:S27" si="4">IF(R23="","",15)</f>
        <v/>
      </c>
      <c r="T23" s="113" t="str">
        <f t="shared" ref="T23:T24" si="5">IF(R23="","",R23*S23)</f>
        <v/>
      </c>
    </row>
    <row r="24" spans="2:20" ht="20.100000000000001" customHeight="1" x14ac:dyDescent="0.5">
      <c r="B24" s="710"/>
      <c r="C24" s="300"/>
      <c r="D24" s="301"/>
      <c r="E24" s="23"/>
      <c r="F24" s="115"/>
      <c r="G24" s="191"/>
      <c r="H24" s="192"/>
      <c r="I24" s="119"/>
      <c r="J24" s="193"/>
      <c r="K24" s="121"/>
      <c r="L24" s="191"/>
      <c r="M24" s="192"/>
      <c r="N24" s="119"/>
      <c r="O24" s="119"/>
      <c r="P24" s="117" t="str">
        <f t="shared" si="3"/>
        <v/>
      </c>
      <c r="Q24" s="192"/>
      <c r="R24" s="194"/>
      <c r="S24" s="126" t="str">
        <f t="shared" si="4"/>
        <v/>
      </c>
      <c r="T24" s="127" t="str">
        <f t="shared" si="5"/>
        <v/>
      </c>
    </row>
    <row r="25" spans="2:20" ht="20.100000000000001" customHeight="1" x14ac:dyDescent="0.5">
      <c r="B25" s="710"/>
      <c r="C25" s="188"/>
      <c r="D25" s="189"/>
      <c r="E25" s="190"/>
      <c r="F25" s="115"/>
      <c r="G25" s="191"/>
      <c r="H25" s="192"/>
      <c r="I25" s="119"/>
      <c r="J25" s="193"/>
      <c r="K25" s="121"/>
      <c r="L25" s="191"/>
      <c r="M25" s="192"/>
      <c r="N25" s="119"/>
      <c r="O25" s="119"/>
      <c r="P25" s="117" t="str">
        <f t="shared" si="3"/>
        <v/>
      </c>
      <c r="Q25" s="192"/>
      <c r="R25" s="194"/>
      <c r="S25" s="126" t="str">
        <f t="shared" si="4"/>
        <v/>
      </c>
      <c r="T25" s="127"/>
    </row>
    <row r="26" spans="2:20" ht="20.100000000000001" customHeight="1" x14ac:dyDescent="0.5">
      <c r="B26" s="710"/>
      <c r="C26" s="188"/>
      <c r="D26" s="189"/>
      <c r="E26" s="190"/>
      <c r="F26" s="115"/>
      <c r="G26" s="191"/>
      <c r="H26" s="192"/>
      <c r="I26" s="119"/>
      <c r="J26" s="193"/>
      <c r="K26" s="121"/>
      <c r="L26" s="191"/>
      <c r="M26" s="192"/>
      <c r="N26" s="119"/>
      <c r="O26" s="191"/>
      <c r="P26" s="117" t="str">
        <f t="shared" si="3"/>
        <v/>
      </c>
      <c r="Q26" s="192"/>
      <c r="R26" s="194"/>
      <c r="S26" s="126" t="str">
        <f t="shared" si="4"/>
        <v/>
      </c>
      <c r="T26" s="127"/>
    </row>
    <row r="27" spans="2:20" ht="20.100000000000001" customHeight="1" thickBot="1" x14ac:dyDescent="0.55000000000000004">
      <c r="B27" s="710"/>
      <c r="C27" s="195"/>
      <c r="D27" s="189"/>
      <c r="E27" s="190"/>
      <c r="F27" s="129"/>
      <c r="G27" s="196"/>
      <c r="H27" s="197"/>
      <c r="I27" s="132"/>
      <c r="J27" s="198"/>
      <c r="K27" s="133"/>
      <c r="L27" s="196"/>
      <c r="M27" s="197"/>
      <c r="N27" s="132"/>
      <c r="O27" s="196"/>
      <c r="P27" s="117" t="str">
        <f t="shared" si="3"/>
        <v/>
      </c>
      <c r="Q27" s="197"/>
      <c r="R27" s="199"/>
      <c r="S27" s="126" t="str">
        <f t="shared" si="4"/>
        <v/>
      </c>
      <c r="T27" s="162"/>
    </row>
    <row r="28" spans="2:20" ht="18.45" customHeight="1" thickTop="1" thickBot="1" x14ac:dyDescent="0.55000000000000004">
      <c r="B28" s="711"/>
      <c r="C28" s="200" t="s">
        <v>42</v>
      </c>
      <c r="D28" s="712"/>
      <c r="E28" s="713"/>
      <c r="F28" s="201" t="s">
        <v>17</v>
      </c>
      <c r="G28" s="266" t="s">
        <v>82</v>
      </c>
      <c r="H28" s="202"/>
      <c r="I28" s="203">
        <f>SUM(I23:I27)</f>
        <v>0</v>
      </c>
      <c r="J28" s="204">
        <f>SUM(J23:J27)</f>
        <v>0</v>
      </c>
      <c r="K28" s="205" t="s">
        <v>17</v>
      </c>
      <c r="L28" s="266" t="s">
        <v>82</v>
      </c>
      <c r="M28" s="202"/>
      <c r="N28" s="203">
        <f>SUM(N23:N27)</f>
        <v>0</v>
      </c>
      <c r="O28" s="206" t="s">
        <v>17</v>
      </c>
      <c r="P28" s="207" t="s">
        <v>17</v>
      </c>
      <c r="Q28" s="208" t="s">
        <v>17</v>
      </c>
      <c r="R28" s="209">
        <f>SUM(R23:R27)</f>
        <v>0</v>
      </c>
      <c r="S28" s="210" t="s">
        <v>17</v>
      </c>
      <c r="T28" s="211">
        <f>SUM(T23:T27)</f>
        <v>0</v>
      </c>
    </row>
    <row r="29" spans="2:20" ht="19.95" customHeight="1" x14ac:dyDescent="0.5">
      <c r="B29" s="714" t="s">
        <v>16</v>
      </c>
      <c r="C29" s="302"/>
      <c r="D29" s="37"/>
      <c r="E29" s="214"/>
      <c r="F29" s="215"/>
      <c r="G29" s="754"/>
      <c r="H29" s="755"/>
      <c r="I29" s="216"/>
      <c r="J29" s="217"/>
      <c r="K29" s="109">
        <v>1</v>
      </c>
      <c r="L29" s="184"/>
      <c r="M29" s="185"/>
      <c r="N29" s="107"/>
      <c r="O29" s="107"/>
      <c r="P29" s="106"/>
      <c r="Q29" s="218"/>
      <c r="R29" s="187"/>
      <c r="S29" s="126" t="str">
        <f t="shared" ref="S29:S33" si="6">IF(R29="","",15)</f>
        <v/>
      </c>
      <c r="T29" s="113" t="str">
        <f>IF(R29="","",R29*S29)</f>
        <v/>
      </c>
    </row>
    <row r="30" spans="2:20" ht="19.95" customHeight="1" x14ac:dyDescent="0.5">
      <c r="B30" s="715"/>
      <c r="C30" s="219"/>
      <c r="D30" s="159"/>
      <c r="E30" s="220"/>
      <c r="F30" s="156"/>
      <c r="G30" s="730"/>
      <c r="H30" s="731"/>
      <c r="I30" s="157"/>
      <c r="J30" s="221"/>
      <c r="K30" s="121"/>
      <c r="L30" s="191"/>
      <c r="M30" s="192"/>
      <c r="N30" s="119"/>
      <c r="O30" s="119"/>
      <c r="P30" s="117"/>
      <c r="Q30" s="192"/>
      <c r="R30" s="194"/>
      <c r="S30" s="126" t="str">
        <f t="shared" si="6"/>
        <v/>
      </c>
      <c r="T30" s="127" t="str">
        <f t="shared" ref="T30:T33" si="7">IF(R30="","",R30*S30)</f>
        <v/>
      </c>
    </row>
    <row r="31" spans="2:20" ht="19.95" customHeight="1" x14ac:dyDescent="0.5">
      <c r="B31" s="715"/>
      <c r="C31" s="222"/>
      <c r="D31" s="159"/>
      <c r="E31" s="220"/>
      <c r="F31" s="156"/>
      <c r="G31" s="730"/>
      <c r="H31" s="731"/>
      <c r="I31" s="157"/>
      <c r="J31" s="221"/>
      <c r="K31" s="121"/>
      <c r="L31" s="191"/>
      <c r="M31" s="192"/>
      <c r="N31" s="119"/>
      <c r="O31" s="119"/>
      <c r="P31" s="117"/>
      <c r="Q31" s="223"/>
      <c r="R31" s="194"/>
      <c r="S31" s="126" t="str">
        <f t="shared" si="6"/>
        <v/>
      </c>
      <c r="T31" s="127" t="str">
        <f t="shared" si="7"/>
        <v/>
      </c>
    </row>
    <row r="32" spans="2:20" ht="19.95" customHeight="1" x14ac:dyDescent="0.5">
      <c r="B32" s="715"/>
      <c r="C32" s="222"/>
      <c r="D32" s="159"/>
      <c r="E32" s="220"/>
      <c r="F32" s="156"/>
      <c r="G32" s="730"/>
      <c r="H32" s="731"/>
      <c r="I32" s="157"/>
      <c r="J32" s="221"/>
      <c r="K32" s="121"/>
      <c r="L32" s="191"/>
      <c r="M32" s="192"/>
      <c r="N32" s="119"/>
      <c r="O32" s="119"/>
      <c r="P32" s="117"/>
      <c r="Q32" s="223"/>
      <c r="R32" s="194"/>
      <c r="S32" s="126" t="str">
        <f t="shared" si="6"/>
        <v/>
      </c>
      <c r="T32" s="127" t="str">
        <f t="shared" si="7"/>
        <v/>
      </c>
    </row>
    <row r="33" spans="2:20" ht="19.95" customHeight="1" thickBot="1" x14ac:dyDescent="0.55000000000000004">
      <c r="B33" s="715"/>
      <c r="C33" s="224"/>
      <c r="D33" s="159"/>
      <c r="E33" s="220"/>
      <c r="F33" s="156"/>
      <c r="G33" s="732"/>
      <c r="H33" s="733"/>
      <c r="I33" s="160"/>
      <c r="J33" s="225"/>
      <c r="K33" s="133"/>
      <c r="L33" s="196"/>
      <c r="M33" s="197"/>
      <c r="N33" s="132"/>
      <c r="O33" s="132"/>
      <c r="P33" s="130"/>
      <c r="Q33" s="226"/>
      <c r="R33" s="199"/>
      <c r="S33" s="126" t="str">
        <f t="shared" si="6"/>
        <v/>
      </c>
      <c r="T33" s="127" t="str">
        <f t="shared" si="7"/>
        <v/>
      </c>
    </row>
    <row r="34" spans="2:20" ht="19.55" customHeight="1" thickTop="1" thickBot="1" x14ac:dyDescent="0.55000000000000004">
      <c r="B34" s="716"/>
      <c r="C34" s="227" t="s">
        <v>43</v>
      </c>
      <c r="D34" s="756"/>
      <c r="E34" s="757"/>
      <c r="F34" s="228" t="s">
        <v>17</v>
      </c>
      <c r="G34" s="758"/>
      <c r="H34" s="759"/>
      <c r="I34" s="229"/>
      <c r="J34" s="230"/>
      <c r="K34" s="205" t="s">
        <v>17</v>
      </c>
      <c r="L34" s="266" t="s">
        <v>82</v>
      </c>
      <c r="M34" s="202"/>
      <c r="N34" s="203">
        <f>SUM(N29:N33)</f>
        <v>0</v>
      </c>
      <c r="O34" s="231" t="s">
        <v>17</v>
      </c>
      <c r="P34" s="210" t="s">
        <v>17</v>
      </c>
      <c r="Q34" s="208" t="s">
        <v>17</v>
      </c>
      <c r="R34" s="209">
        <f>SUM(R29:R33)</f>
        <v>0</v>
      </c>
      <c r="S34" s="210" t="s">
        <v>17</v>
      </c>
      <c r="T34" s="211">
        <f>SUM(T29:T33)</f>
        <v>0</v>
      </c>
    </row>
    <row r="35" spans="2:20" ht="19.399999999999999" customHeight="1" thickBot="1" x14ac:dyDescent="0.55000000000000004">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9.399999999999999" customHeight="1" thickBot="1" x14ac:dyDescent="0.6">
      <c r="B36" s="626"/>
      <c r="C36" s="626"/>
      <c r="D36" s="56"/>
      <c r="E36" s="56"/>
      <c r="G36" s="46"/>
      <c r="I36" s="68" t="s">
        <v>52</v>
      </c>
      <c r="J36" s="47"/>
      <c r="K36" s="16"/>
      <c r="N36" s="69" t="s">
        <v>48</v>
      </c>
      <c r="P36" s="48"/>
      <c r="R36" s="45" t="s">
        <v>53</v>
      </c>
      <c r="S36" s="49"/>
      <c r="T36" s="78" t="s">
        <v>49</v>
      </c>
    </row>
    <row r="37" spans="2:20" ht="19.399999999999999" customHeight="1" thickBot="1" x14ac:dyDescent="0.55000000000000004">
      <c r="B37" s="55"/>
      <c r="C37" s="19" t="s">
        <v>35</v>
      </c>
      <c r="D37" s="599"/>
      <c r="E37" s="599"/>
      <c r="F37" s="26"/>
      <c r="G37" s="627"/>
      <c r="H37" s="628"/>
      <c r="I37" s="83">
        <f>I28</f>
        <v>0</v>
      </c>
      <c r="J37" s="47" t="s">
        <v>44</v>
      </c>
      <c r="K37" s="51"/>
      <c r="L37" s="52"/>
      <c r="M37" s="53"/>
      <c r="N37" s="83">
        <f>N28+N34</f>
        <v>0</v>
      </c>
      <c r="O37" s="54" t="s">
        <v>44</v>
      </c>
      <c r="P37" s="734"/>
      <c r="Q37" s="735"/>
      <c r="R37" s="84">
        <f>SUM(R19,R35)</f>
        <v>0</v>
      </c>
      <c r="S37" s="50"/>
      <c r="T37" s="84">
        <f>SUM(T19,T35)</f>
        <v>0</v>
      </c>
    </row>
    <row r="38" spans="2:20" ht="19.399999999999999" customHeight="1" thickBot="1" x14ac:dyDescent="0.55000000000000004">
      <c r="C38" s="8"/>
      <c r="K38" s="85"/>
      <c r="S38" s="751"/>
      <c r="T38" s="751"/>
    </row>
    <row r="39" spans="2:20" ht="19.399999999999999" customHeight="1" thickBot="1" x14ac:dyDescent="0.55000000000000004">
      <c r="B39" s="100"/>
      <c r="C39" s="245" t="s">
        <v>34</v>
      </c>
      <c r="D39" s="724" t="s">
        <v>31</v>
      </c>
      <c r="E39" s="725"/>
      <c r="F39" s="246"/>
      <c r="G39" s="320" t="s">
        <v>90</v>
      </c>
      <c r="H39" s="319" t="s">
        <v>24</v>
      </c>
      <c r="I39" s="247" t="s">
        <v>33</v>
      </c>
      <c r="J39" s="248" t="s">
        <v>32</v>
      </c>
      <c r="K39" s="85"/>
      <c r="S39" s="86"/>
      <c r="T39" s="86"/>
    </row>
    <row r="40" spans="2:20" ht="14.95" customHeight="1" x14ac:dyDescent="0.5">
      <c r="B40" s="100"/>
      <c r="C40" s="719" t="s">
        <v>5</v>
      </c>
      <c r="D40" s="747" t="s">
        <v>40</v>
      </c>
      <c r="E40" s="748"/>
      <c r="F40" s="249"/>
      <c r="G40" s="107"/>
      <c r="H40" s="104" t="s">
        <v>29</v>
      </c>
      <c r="I40" s="249"/>
      <c r="J40" s="250">
        <f>G40*0.438/1000</f>
        <v>0</v>
      </c>
      <c r="K40" s="8"/>
      <c r="M40" s="8"/>
      <c r="S40" s="8"/>
    </row>
    <row r="41" spans="2:20" ht="19.95" customHeight="1" x14ac:dyDescent="0.5">
      <c r="B41" s="100"/>
      <c r="C41" s="720"/>
      <c r="D41" s="722" t="s">
        <v>45</v>
      </c>
      <c r="E41" s="723"/>
      <c r="F41" s="251"/>
      <c r="G41" s="119"/>
      <c r="H41" s="115" t="s">
        <v>29</v>
      </c>
      <c r="I41" s="251"/>
      <c r="J41" s="252"/>
      <c r="K41" s="8"/>
      <c r="M41" s="8"/>
      <c r="S41" s="8"/>
    </row>
    <row r="42" spans="2:20" ht="19.399999999999999" customHeight="1" thickBot="1" x14ac:dyDescent="0.55000000000000004">
      <c r="B42" s="100"/>
      <c r="C42" s="721"/>
      <c r="D42" s="717" t="s">
        <v>41</v>
      </c>
      <c r="E42" s="718"/>
      <c r="F42" s="253"/>
      <c r="G42" s="254">
        <f>SUM(G40:G41)</f>
        <v>0</v>
      </c>
      <c r="H42" s="115" t="s">
        <v>29</v>
      </c>
      <c r="I42" s="253"/>
      <c r="J42" s="255">
        <f>J40</f>
        <v>0</v>
      </c>
      <c r="K42" s="8"/>
      <c r="M42" s="8"/>
      <c r="S42" s="8"/>
    </row>
    <row r="43" spans="2:20" ht="19.399999999999999" customHeight="1" x14ac:dyDescent="0.5">
      <c r="B43" s="100"/>
      <c r="C43" s="719" t="s">
        <v>30</v>
      </c>
      <c r="D43" s="749"/>
      <c r="E43" s="750"/>
      <c r="F43" s="256"/>
      <c r="G43" s="107"/>
      <c r="H43" s="104"/>
      <c r="I43" s="107"/>
      <c r="J43" s="250"/>
      <c r="K43" s="90"/>
      <c r="R43" s="744"/>
    </row>
    <row r="44" spans="2:20" ht="19.399999999999999" customHeight="1" x14ac:dyDescent="0.5">
      <c r="B44" s="100"/>
      <c r="C44" s="720"/>
      <c r="D44" s="745"/>
      <c r="E44" s="746"/>
      <c r="F44" s="257"/>
      <c r="G44" s="119"/>
      <c r="H44" s="115"/>
      <c r="I44" s="119"/>
      <c r="J44" s="258"/>
      <c r="K44" s="90"/>
      <c r="R44" s="744"/>
    </row>
    <row r="45" spans="2:20" ht="19.399999999999999" customHeight="1" x14ac:dyDescent="0.5">
      <c r="B45" s="100"/>
      <c r="C45" s="720"/>
      <c r="D45" s="722"/>
      <c r="E45" s="723"/>
      <c r="F45" s="257"/>
      <c r="G45" s="119"/>
      <c r="H45" s="115"/>
      <c r="I45" s="119"/>
      <c r="J45" s="258"/>
      <c r="K45" s="90"/>
      <c r="Q45" s="62"/>
      <c r="R45" s="26"/>
    </row>
    <row r="46" spans="2:20" ht="19.399999999999999" customHeight="1" x14ac:dyDescent="0.5">
      <c r="B46" s="100"/>
      <c r="C46" s="720"/>
      <c r="D46" s="722"/>
      <c r="E46" s="723"/>
      <c r="F46" s="257"/>
      <c r="G46" s="119"/>
      <c r="H46" s="115"/>
      <c r="I46" s="119"/>
      <c r="J46" s="258"/>
      <c r="K46" s="90"/>
      <c r="Q46" s="62"/>
      <c r="R46" s="26"/>
    </row>
    <row r="47" spans="2:20" ht="19.399999999999999" customHeight="1" thickBot="1" x14ac:dyDescent="0.55000000000000004">
      <c r="B47" s="100"/>
      <c r="C47" s="721"/>
      <c r="D47" s="717"/>
      <c r="E47" s="718"/>
      <c r="F47" s="260"/>
      <c r="G47" s="254"/>
      <c r="H47" s="259"/>
      <c r="I47" s="254"/>
      <c r="J47" s="255"/>
      <c r="K47" s="90"/>
      <c r="Q47" s="62"/>
      <c r="R47" s="26"/>
    </row>
    <row r="48" spans="2:20" ht="27.15" customHeight="1" thickBot="1" x14ac:dyDescent="0.55000000000000004">
      <c r="B48" s="766" t="s">
        <v>149</v>
      </c>
      <c r="C48" s="766"/>
      <c r="D48" s="766"/>
      <c r="E48" s="766"/>
      <c r="F48" s="766"/>
      <c r="G48" s="766"/>
      <c r="H48" s="766"/>
      <c r="I48" s="67" t="s">
        <v>50</v>
      </c>
      <c r="J48" s="93" t="s">
        <v>51</v>
      </c>
      <c r="K48" s="90"/>
      <c r="N48" s="26"/>
      <c r="Q48" s="62"/>
      <c r="R48" s="26"/>
    </row>
    <row r="49" spans="2:18" ht="37.15" customHeight="1" thickBot="1" x14ac:dyDescent="0.55000000000000004">
      <c r="B49" s="766"/>
      <c r="C49" s="766"/>
      <c r="D49" s="766"/>
      <c r="E49" s="766"/>
      <c r="F49" s="766"/>
      <c r="G49" s="766"/>
      <c r="H49" s="766"/>
      <c r="I49" s="74">
        <f>SUM(I43:I47)</f>
        <v>0</v>
      </c>
      <c r="J49" s="75">
        <f>SUM(J42:J47)</f>
        <v>0</v>
      </c>
      <c r="K49" s="90"/>
      <c r="N49" s="94"/>
      <c r="P49" s="62"/>
      <c r="Q49" s="62"/>
      <c r="R49" s="94"/>
    </row>
    <row r="50" spans="2:18" ht="24.95" customHeight="1" x14ac:dyDescent="0.5">
      <c r="B50" s="766"/>
      <c r="C50" s="766"/>
      <c r="D50" s="766"/>
      <c r="E50" s="766"/>
      <c r="F50" s="766"/>
      <c r="G50" s="766"/>
      <c r="H50" s="766"/>
      <c r="K50" s="90"/>
    </row>
    <row r="51" spans="2:18" ht="19.399999999999999" customHeight="1" x14ac:dyDescent="0.5">
      <c r="K51" s="85"/>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48:H50"/>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G17:H17"/>
    <mergeCell ref="S38:T38"/>
    <mergeCell ref="F21:J21"/>
    <mergeCell ref="K21:T21"/>
    <mergeCell ref="D35:E35"/>
    <mergeCell ref="G29:H29"/>
    <mergeCell ref="G30:H30"/>
    <mergeCell ref="G31:H31"/>
    <mergeCell ref="D34:E34"/>
    <mergeCell ref="G34:H34"/>
    <mergeCell ref="G37:H37"/>
    <mergeCell ref="D19:E19"/>
    <mergeCell ref="G19:H19"/>
    <mergeCell ref="L19:M19"/>
    <mergeCell ref="P19:Q19"/>
    <mergeCell ref="R43:R44"/>
    <mergeCell ref="D44:E44"/>
    <mergeCell ref="D40:E40"/>
    <mergeCell ref="D41:E41"/>
    <mergeCell ref="D42:E42"/>
    <mergeCell ref="D43:E43"/>
    <mergeCell ref="P16:Q16"/>
    <mergeCell ref="P17:Q17"/>
    <mergeCell ref="G32:H32"/>
    <mergeCell ref="G33:H33"/>
    <mergeCell ref="P37:Q37"/>
    <mergeCell ref="B23:B28"/>
    <mergeCell ref="D28:E28"/>
    <mergeCell ref="B29:B34"/>
    <mergeCell ref="D47:E47"/>
    <mergeCell ref="C43:C47"/>
    <mergeCell ref="B36:C36"/>
    <mergeCell ref="D37:E37"/>
    <mergeCell ref="D46:E46"/>
    <mergeCell ref="D39:E39"/>
    <mergeCell ref="D45:E45"/>
    <mergeCell ref="C40:C42"/>
  </mergeCells>
  <phoneticPr fontId="2"/>
  <pageMargins left="0.28000000000000003" right="0.2" top="0.42" bottom="0.23" header="0.3" footer="0.3"/>
  <pageSetup paperSize="9" scale="49" orientation="landscape"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ACF65C-7C4C-4112-B821-3E008F234EC3}">
  <sheetPr>
    <pageSetUpPr fitToPage="1"/>
  </sheetPr>
  <dimension ref="B1:T55"/>
  <sheetViews>
    <sheetView showGridLines="0" view="pageBreakPreview" topLeftCell="A13" zoomScaleNormal="70" zoomScaleSheetLayoutView="100"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x14ac:dyDescent="0.5">
      <c r="T2" s="17"/>
    </row>
    <row r="3" spans="2:20" ht="48.05" customHeight="1" x14ac:dyDescent="0.5">
      <c r="B3" s="22" t="s">
        <v>79</v>
      </c>
      <c r="D3" s="26"/>
      <c r="E3" s="26"/>
      <c r="F3" s="26"/>
    </row>
    <row r="4" spans="2:20" ht="33.65" customHeight="1" thickBot="1" x14ac:dyDescent="0.55000000000000004">
      <c r="C4" s="329" t="s">
        <v>112</v>
      </c>
    </row>
    <row r="5" spans="2:20" ht="25.2" customHeight="1" thickBot="1" x14ac:dyDescent="0.55000000000000004">
      <c r="C5" s="19"/>
      <c r="E5" s="33"/>
      <c r="F5" s="583" t="s">
        <v>0</v>
      </c>
      <c r="G5" s="584"/>
      <c r="H5" s="584"/>
      <c r="I5" s="584"/>
      <c r="J5" s="585"/>
      <c r="K5" s="583" t="s">
        <v>1</v>
      </c>
      <c r="L5" s="584"/>
      <c r="M5" s="584"/>
      <c r="N5" s="584"/>
      <c r="O5" s="584"/>
      <c r="P5" s="584"/>
      <c r="Q5" s="584"/>
      <c r="R5" s="584"/>
      <c r="S5" s="584"/>
      <c r="T5" s="585"/>
    </row>
    <row r="6" spans="2:20" ht="50.15" customHeight="1" thickBot="1" x14ac:dyDescent="0.55000000000000004">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25" customHeight="1" x14ac:dyDescent="0.5">
      <c r="B7" s="785" t="s">
        <v>9</v>
      </c>
      <c r="C7" s="20"/>
      <c r="D7" s="36"/>
      <c r="E7" s="303" t="s">
        <v>17</v>
      </c>
      <c r="F7" s="40"/>
      <c r="G7" s="788"/>
      <c r="H7" s="789"/>
      <c r="I7" s="107"/>
      <c r="J7" s="108" t="str">
        <f>IF(G7="","",G7*0.438/1000)</f>
        <v/>
      </c>
      <c r="K7" s="109"/>
      <c r="L7" s="769"/>
      <c r="M7" s="770"/>
      <c r="N7" s="110"/>
      <c r="O7" s="110"/>
      <c r="P7" s="769" t="str">
        <f>IF(G7="","",(G7-L7))</f>
        <v/>
      </c>
      <c r="Q7" s="770"/>
      <c r="R7" s="111" t="str">
        <f>IF(P7="","",P7*0.438/1000)</f>
        <v/>
      </c>
      <c r="S7" s="112" t="str">
        <f>IF(R7="","",15)</f>
        <v/>
      </c>
      <c r="T7" s="113" t="str">
        <f>IF(R7="","",R7*S7)</f>
        <v/>
      </c>
    </row>
    <row r="8" spans="2:20" ht="20.25" customHeight="1" x14ac:dyDescent="0.5">
      <c r="B8" s="786"/>
      <c r="C8" s="21"/>
      <c r="D8" s="11"/>
      <c r="E8" s="304" t="s">
        <v>17</v>
      </c>
      <c r="F8" s="11"/>
      <c r="G8" s="790"/>
      <c r="H8" s="791"/>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25" customHeight="1" x14ac:dyDescent="0.5">
      <c r="B9" s="786"/>
      <c r="C9" s="296"/>
      <c r="D9" s="297"/>
      <c r="E9" s="304" t="s">
        <v>17</v>
      </c>
      <c r="F9" s="305"/>
      <c r="G9" s="790"/>
      <c r="H9" s="791"/>
      <c r="I9" s="119"/>
      <c r="J9" s="120" t="str">
        <f>IF(G9="","",G9*0.438/1000)</f>
        <v/>
      </c>
      <c r="K9" s="121"/>
      <c r="L9" s="726"/>
      <c r="M9" s="727"/>
      <c r="N9" s="124"/>
      <c r="O9" s="124"/>
      <c r="P9" s="726" t="str">
        <f>IF(G9="","",G9-L9)</f>
        <v/>
      </c>
      <c r="Q9" s="727"/>
      <c r="R9" s="125" t="str">
        <f>IF(P9="","",P9*0.438/1000)</f>
        <v/>
      </c>
      <c r="S9" s="126" t="str">
        <f t="shared" si="0"/>
        <v/>
      </c>
      <c r="T9" s="127" t="str">
        <f>IF(R9="","",R9*S9)</f>
        <v/>
      </c>
    </row>
    <row r="10" spans="2:20" ht="20.25" customHeight="1" x14ac:dyDescent="0.5">
      <c r="B10" s="786"/>
      <c r="C10" s="114"/>
      <c r="D10" s="115"/>
      <c r="E10" s="116" t="s">
        <v>17</v>
      </c>
      <c r="F10" s="115"/>
      <c r="G10" s="117"/>
      <c r="H10" s="118"/>
      <c r="I10" s="119"/>
      <c r="J10" s="120" t="str">
        <f t="shared" ref="J10:J11" si="1">IF(G10="","",G10*0.438/1000)</f>
        <v/>
      </c>
      <c r="K10" s="121"/>
      <c r="L10" s="122"/>
      <c r="M10" s="123"/>
      <c r="N10" s="124"/>
      <c r="O10" s="124"/>
      <c r="P10" s="726" t="str">
        <f>IF(G10="","",G10-L10)</f>
        <v/>
      </c>
      <c r="Q10" s="727"/>
      <c r="R10" s="125" t="str">
        <f t="shared" ref="R10:R11" si="2">IF(P10="","",P10*0.438/1000)</f>
        <v/>
      </c>
      <c r="S10" s="126" t="str">
        <f t="shared" si="0"/>
        <v/>
      </c>
      <c r="T10" s="127" t="str">
        <f>IF(R10="","",R10*S10)</f>
        <v/>
      </c>
    </row>
    <row r="11" spans="2:20" ht="20.25" customHeight="1" thickBot="1" x14ac:dyDescent="0.55000000000000004">
      <c r="B11" s="786"/>
      <c r="C11" s="128"/>
      <c r="D11" s="115"/>
      <c r="E11" s="116" t="s">
        <v>17</v>
      </c>
      <c r="F11" s="129"/>
      <c r="G11" s="130"/>
      <c r="H11" s="131"/>
      <c r="I11" s="132"/>
      <c r="J11" s="120" t="str">
        <f t="shared" si="1"/>
        <v/>
      </c>
      <c r="K11" s="133"/>
      <c r="L11" s="134"/>
      <c r="M11" s="135"/>
      <c r="N11" s="136"/>
      <c r="O11" s="136"/>
      <c r="P11" s="726" t="str">
        <f>IF(G11="","",G11-L11)</f>
        <v/>
      </c>
      <c r="Q11" s="727"/>
      <c r="R11" s="125" t="str">
        <f t="shared" si="2"/>
        <v/>
      </c>
      <c r="S11" s="126" t="str">
        <f t="shared" si="0"/>
        <v/>
      </c>
      <c r="T11" s="127" t="str">
        <f>IF(R11="","",R11*S11)</f>
        <v/>
      </c>
    </row>
    <row r="12" spans="2:20" ht="20.25" customHeight="1" thickTop="1" thickBot="1" x14ac:dyDescent="0.55000000000000004">
      <c r="B12" s="787"/>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20.25" customHeight="1" thickTop="1" x14ac:dyDescent="0.5">
      <c r="B13" s="714" t="s">
        <v>16</v>
      </c>
      <c r="C13" s="298"/>
      <c r="D13" s="11"/>
      <c r="E13" s="148" t="s">
        <v>17</v>
      </c>
      <c r="F13" s="149"/>
      <c r="G13" s="760"/>
      <c r="H13" s="761"/>
      <c r="I13" s="150"/>
      <c r="J13" s="151"/>
      <c r="K13" s="152"/>
      <c r="L13" s="762"/>
      <c r="M13" s="763"/>
      <c r="N13" s="153"/>
      <c r="O13" s="153"/>
      <c r="P13" s="762" t="str">
        <f>IF(AND(L13="",N13=""),"",L13-N13)</f>
        <v/>
      </c>
      <c r="Q13" s="763"/>
      <c r="R13" s="154" t="str">
        <f>IF(P13="","",P13*0.438/1000)</f>
        <v/>
      </c>
      <c r="S13" s="126" t="str">
        <f t="shared" si="0"/>
        <v/>
      </c>
      <c r="T13" s="155" t="str">
        <f t="shared" ref="T13:T15" si="3">IF(R13="","",R13*S13)</f>
        <v/>
      </c>
    </row>
    <row r="14" spans="2:20" ht="20.25" customHeight="1" x14ac:dyDescent="0.5">
      <c r="B14" s="715"/>
      <c r="C14" s="114"/>
      <c r="D14" s="115"/>
      <c r="E14" s="116" t="s">
        <v>17</v>
      </c>
      <c r="F14" s="156"/>
      <c r="G14" s="730"/>
      <c r="H14" s="731"/>
      <c r="I14" s="157"/>
      <c r="J14" s="158"/>
      <c r="K14" s="121"/>
      <c r="L14" s="726"/>
      <c r="M14" s="727"/>
      <c r="N14" s="124"/>
      <c r="O14" s="124"/>
      <c r="P14" s="726" t="str">
        <f>IF(AND(L14="",N14=""),"",L14-N14)</f>
        <v/>
      </c>
      <c r="Q14" s="780"/>
      <c r="R14" s="125" t="str">
        <f>IF(P14="","",P14*0.438/1000)</f>
        <v/>
      </c>
      <c r="S14" s="126" t="str">
        <f t="shared" si="0"/>
        <v/>
      </c>
      <c r="T14" s="127" t="str">
        <f t="shared" si="3"/>
        <v/>
      </c>
    </row>
    <row r="15" spans="2:20" ht="20.25" customHeight="1" x14ac:dyDescent="0.5">
      <c r="B15" s="715"/>
      <c r="C15" s="114"/>
      <c r="D15" s="115"/>
      <c r="E15" s="116" t="s">
        <v>17</v>
      </c>
      <c r="F15" s="156"/>
      <c r="G15" s="730"/>
      <c r="H15" s="731"/>
      <c r="I15" s="157"/>
      <c r="J15" s="158"/>
      <c r="K15" s="121"/>
      <c r="L15" s="726"/>
      <c r="M15" s="727"/>
      <c r="N15" s="124"/>
      <c r="O15" s="124"/>
      <c r="P15" s="726" t="str">
        <f>IF(AND(L15="",N15=""),"",L15-N15)</f>
        <v/>
      </c>
      <c r="Q15" s="780"/>
      <c r="R15" s="125" t="str">
        <f>IF(P15="","",P15*0.438/1000)</f>
        <v/>
      </c>
      <c r="S15" s="126" t="str">
        <f t="shared" si="0"/>
        <v/>
      </c>
      <c r="T15" s="127" t="str">
        <f t="shared" si="3"/>
        <v/>
      </c>
    </row>
    <row r="16" spans="2:20" ht="20.25" customHeight="1" x14ac:dyDescent="0.5">
      <c r="B16" s="715"/>
      <c r="C16" s="114"/>
      <c r="D16" s="115"/>
      <c r="E16" s="116" t="s">
        <v>17</v>
      </c>
      <c r="F16" s="156"/>
      <c r="G16" s="730"/>
      <c r="H16" s="731"/>
      <c r="I16" s="157"/>
      <c r="J16" s="158"/>
      <c r="K16" s="121"/>
      <c r="L16" s="122"/>
      <c r="M16" s="123"/>
      <c r="N16" s="124"/>
      <c r="O16" s="124"/>
      <c r="P16" s="726" t="str">
        <f>IF(AND(L16="",N16=""),"",L16-N16)</f>
        <v/>
      </c>
      <c r="Q16" s="780"/>
      <c r="R16" s="125" t="str">
        <f>IF(P16="","",P16*0.438/1000)</f>
        <v/>
      </c>
      <c r="S16" s="126" t="str">
        <f t="shared" si="0"/>
        <v/>
      </c>
      <c r="T16" s="127"/>
    </row>
    <row r="17" spans="2:20" ht="20.25" customHeight="1" thickBot="1" x14ac:dyDescent="0.55000000000000004">
      <c r="B17" s="715"/>
      <c r="C17" s="128"/>
      <c r="D17" s="115"/>
      <c r="E17" s="116" t="s">
        <v>17</v>
      </c>
      <c r="F17" s="156"/>
      <c r="G17" s="730"/>
      <c r="H17" s="731"/>
      <c r="I17" s="160"/>
      <c r="J17" s="161"/>
      <c r="K17" s="133"/>
      <c r="L17" s="134"/>
      <c r="M17" s="135"/>
      <c r="N17" s="136"/>
      <c r="O17" s="136"/>
      <c r="P17" s="726" t="str">
        <f>IF(AND(L17="",N17=""),"",L17-N17)</f>
        <v/>
      </c>
      <c r="Q17" s="780"/>
      <c r="R17" s="125" t="str">
        <f>IF(P17="","",P17*0.438/1000)</f>
        <v/>
      </c>
      <c r="S17" s="126" t="str">
        <f t="shared" si="0"/>
        <v/>
      </c>
      <c r="T17" s="162"/>
    </row>
    <row r="18" spans="2:20" ht="20.25" customHeight="1" thickTop="1" thickBot="1" x14ac:dyDescent="0.55000000000000004">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0.25" customHeight="1" thickBot="1" x14ac:dyDescent="0.55000000000000004">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6.65"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5.2" customHeight="1" thickBot="1" x14ac:dyDescent="0.55000000000000004">
      <c r="B21" s="7"/>
      <c r="C21" s="19"/>
      <c r="E21" s="34"/>
      <c r="F21" s="583" t="s">
        <v>0</v>
      </c>
      <c r="G21" s="584"/>
      <c r="H21" s="584"/>
      <c r="I21" s="584"/>
      <c r="J21" s="585"/>
      <c r="K21" s="583" t="s">
        <v>1</v>
      </c>
      <c r="L21" s="584"/>
      <c r="M21" s="584"/>
      <c r="N21" s="584"/>
      <c r="O21" s="584"/>
      <c r="P21" s="584"/>
      <c r="Q21" s="584"/>
      <c r="R21" s="584"/>
      <c r="S21" s="584"/>
      <c r="T21" s="585"/>
    </row>
    <row r="22" spans="2:20" ht="50.4" customHeight="1" thickBot="1" x14ac:dyDescent="0.55000000000000004">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25" customHeight="1" x14ac:dyDescent="0.5">
      <c r="B23" s="709" t="s">
        <v>9</v>
      </c>
      <c r="C23" s="21"/>
      <c r="D23" s="11"/>
      <c r="E23" s="299"/>
      <c r="F23" s="11"/>
      <c r="G23" s="184"/>
      <c r="H23" s="185" t="s">
        <v>85</v>
      </c>
      <c r="I23" s="107"/>
      <c r="J23" s="186"/>
      <c r="K23" s="109"/>
      <c r="L23" s="184"/>
      <c r="M23" s="185"/>
      <c r="N23" s="107"/>
      <c r="O23" s="107"/>
      <c r="P23" s="117" t="str">
        <f t="shared" ref="P23:P24" si="4">IF(G23="","",G23-L23)</f>
        <v/>
      </c>
      <c r="Q23" s="185"/>
      <c r="R23" s="187"/>
      <c r="S23" s="126" t="str">
        <f t="shared" ref="S23:S27" si="5">IF(R23="","",15)</f>
        <v/>
      </c>
      <c r="T23" s="113" t="str">
        <f t="shared" ref="T23:T24" si="6">IF(R23="","",R23*S23)</f>
        <v/>
      </c>
    </row>
    <row r="24" spans="2:20" ht="20.25" customHeight="1" x14ac:dyDescent="0.5">
      <c r="B24" s="710"/>
      <c r="C24" s="300"/>
      <c r="D24" s="301"/>
      <c r="E24" s="23"/>
      <c r="F24" s="11"/>
      <c r="G24" s="191"/>
      <c r="H24" s="192" t="s">
        <v>85</v>
      </c>
      <c r="I24" s="119"/>
      <c r="J24" s="193"/>
      <c r="K24" s="121"/>
      <c r="L24" s="191"/>
      <c r="M24" s="192"/>
      <c r="N24" s="119"/>
      <c r="O24" s="119"/>
      <c r="P24" s="117" t="str">
        <f t="shared" si="4"/>
        <v/>
      </c>
      <c r="Q24" s="192"/>
      <c r="R24" s="194"/>
      <c r="S24" s="126" t="str">
        <f t="shared" si="5"/>
        <v/>
      </c>
      <c r="T24" s="127" t="str">
        <f t="shared" si="6"/>
        <v/>
      </c>
    </row>
    <row r="25" spans="2:20" ht="20.25" customHeight="1" x14ac:dyDescent="0.5">
      <c r="B25" s="710"/>
      <c r="C25" s="188"/>
      <c r="D25" s="189"/>
      <c r="E25" s="190"/>
      <c r="F25" s="115"/>
      <c r="G25" s="191"/>
      <c r="H25" s="192"/>
      <c r="I25" s="119"/>
      <c r="J25" s="193"/>
      <c r="K25" s="121"/>
      <c r="L25" s="191"/>
      <c r="M25" s="192"/>
      <c r="N25" s="119"/>
      <c r="O25" s="119"/>
      <c r="P25" s="117"/>
      <c r="Q25" s="192"/>
      <c r="R25" s="194"/>
      <c r="S25" s="126" t="str">
        <f t="shared" si="5"/>
        <v/>
      </c>
      <c r="T25" s="127"/>
    </row>
    <row r="26" spans="2:20" ht="20.25" customHeight="1" x14ac:dyDescent="0.5">
      <c r="B26" s="710"/>
      <c r="C26" s="188"/>
      <c r="D26" s="189"/>
      <c r="E26" s="190"/>
      <c r="F26" s="115"/>
      <c r="G26" s="191"/>
      <c r="H26" s="192"/>
      <c r="I26" s="119"/>
      <c r="J26" s="193"/>
      <c r="K26" s="121"/>
      <c r="L26" s="191"/>
      <c r="M26" s="192"/>
      <c r="N26" s="119"/>
      <c r="O26" s="191"/>
      <c r="P26" s="117"/>
      <c r="Q26" s="192"/>
      <c r="R26" s="194"/>
      <c r="S26" s="126" t="str">
        <f t="shared" si="5"/>
        <v/>
      </c>
      <c r="T26" s="127"/>
    </row>
    <row r="27" spans="2:20" ht="20.25" customHeight="1" thickBot="1" x14ac:dyDescent="0.55000000000000004">
      <c r="B27" s="710"/>
      <c r="C27" s="195"/>
      <c r="D27" s="189"/>
      <c r="E27" s="190"/>
      <c r="F27" s="129"/>
      <c r="G27" s="196"/>
      <c r="H27" s="197"/>
      <c r="I27" s="132"/>
      <c r="J27" s="198"/>
      <c r="K27" s="133"/>
      <c r="L27" s="196"/>
      <c r="M27" s="197"/>
      <c r="N27" s="132"/>
      <c r="O27" s="196"/>
      <c r="P27" s="130"/>
      <c r="Q27" s="197"/>
      <c r="R27" s="199"/>
      <c r="S27" s="126" t="str">
        <f t="shared" si="5"/>
        <v/>
      </c>
      <c r="T27" s="162"/>
    </row>
    <row r="28" spans="2:20" ht="20.25" customHeight="1" thickTop="1" thickBot="1" x14ac:dyDescent="0.55000000000000004">
      <c r="B28" s="711"/>
      <c r="C28" s="200" t="s">
        <v>42</v>
      </c>
      <c r="D28" s="712"/>
      <c r="E28" s="713"/>
      <c r="F28" s="201" t="s">
        <v>17</v>
      </c>
      <c r="G28" s="266" t="s">
        <v>83</v>
      </c>
      <c r="H28" s="202"/>
      <c r="I28" s="203">
        <f>SUM(I23:I27)</f>
        <v>0</v>
      </c>
      <c r="J28" s="204">
        <f>SUM(J23:J27)</f>
        <v>0</v>
      </c>
      <c r="K28" s="205" t="s">
        <v>17</v>
      </c>
      <c r="L28" s="266" t="s">
        <v>84</v>
      </c>
      <c r="M28" s="202"/>
      <c r="N28" s="203">
        <f>SUM(N23:N27)</f>
        <v>0</v>
      </c>
      <c r="O28" s="206" t="s">
        <v>17</v>
      </c>
      <c r="P28" s="207" t="s">
        <v>17</v>
      </c>
      <c r="Q28" s="208" t="s">
        <v>17</v>
      </c>
      <c r="R28" s="209">
        <f>SUM(R23:R27)</f>
        <v>0</v>
      </c>
      <c r="S28" s="210" t="s">
        <v>17</v>
      </c>
      <c r="T28" s="211">
        <f>SUM(T23:T27)</f>
        <v>0</v>
      </c>
    </row>
    <row r="29" spans="2:20" ht="20.25" customHeight="1" x14ac:dyDescent="0.5">
      <c r="B29" s="714" t="s">
        <v>16</v>
      </c>
      <c r="C29" s="302"/>
      <c r="D29" s="37"/>
      <c r="E29" s="214"/>
      <c r="F29" s="215"/>
      <c r="G29" s="754"/>
      <c r="H29" s="755"/>
      <c r="I29" s="216"/>
      <c r="J29" s="217"/>
      <c r="K29" s="109"/>
      <c r="L29" s="184"/>
      <c r="M29" s="185"/>
      <c r="N29" s="107"/>
      <c r="O29" s="107"/>
      <c r="P29" s="106"/>
      <c r="Q29" s="218"/>
      <c r="R29" s="187"/>
      <c r="S29" s="126" t="str">
        <f t="shared" ref="S29:S33" si="7">IF(R29="","",15)</f>
        <v/>
      </c>
      <c r="T29" s="113" t="str">
        <f>IF(R29="","",R29*S29)</f>
        <v/>
      </c>
    </row>
    <row r="30" spans="2:20" ht="20.25" customHeight="1" x14ac:dyDescent="0.5">
      <c r="B30" s="715"/>
      <c r="C30" s="306"/>
      <c r="D30" s="40"/>
      <c r="E30" s="220"/>
      <c r="F30" s="156"/>
      <c r="G30" s="730"/>
      <c r="H30" s="731"/>
      <c r="I30" s="157"/>
      <c r="J30" s="221"/>
      <c r="K30" s="121"/>
      <c r="L30" s="191"/>
      <c r="M30" s="192"/>
      <c r="N30" s="119"/>
      <c r="O30" s="119"/>
      <c r="P30" s="117"/>
      <c r="Q30" s="192"/>
      <c r="R30" s="194"/>
      <c r="S30" s="126" t="str">
        <f t="shared" si="7"/>
        <v/>
      </c>
      <c r="T30" s="127" t="str">
        <f t="shared" ref="T30:T33" si="8">IF(R30="","",R30*S30)</f>
        <v/>
      </c>
    </row>
    <row r="31" spans="2:20" ht="20.25" customHeight="1" x14ac:dyDescent="0.5">
      <c r="B31" s="715"/>
      <c r="C31" s="307"/>
      <c r="D31" s="308"/>
      <c r="E31" s="220"/>
      <c r="F31" s="156"/>
      <c r="G31" s="730"/>
      <c r="H31" s="731"/>
      <c r="I31" s="157"/>
      <c r="J31" s="221"/>
      <c r="K31" s="121"/>
      <c r="L31" s="191"/>
      <c r="M31" s="192"/>
      <c r="N31" s="119"/>
      <c r="O31" s="119"/>
      <c r="P31" s="117"/>
      <c r="Q31" s="223"/>
      <c r="R31" s="194"/>
      <c r="S31" s="126" t="str">
        <f t="shared" si="7"/>
        <v/>
      </c>
      <c r="T31" s="127" t="str">
        <f t="shared" si="8"/>
        <v/>
      </c>
    </row>
    <row r="32" spans="2:20" ht="20.25" customHeight="1" x14ac:dyDescent="0.5">
      <c r="B32" s="715"/>
      <c r="C32" s="222"/>
      <c r="D32" s="159"/>
      <c r="E32" s="220"/>
      <c r="F32" s="156"/>
      <c r="G32" s="730"/>
      <c r="H32" s="731"/>
      <c r="I32" s="157"/>
      <c r="J32" s="221"/>
      <c r="K32" s="121"/>
      <c r="L32" s="191"/>
      <c r="M32" s="192"/>
      <c r="N32" s="119"/>
      <c r="O32" s="119"/>
      <c r="P32" s="117"/>
      <c r="Q32" s="223"/>
      <c r="R32" s="194"/>
      <c r="S32" s="126" t="str">
        <f t="shared" si="7"/>
        <v/>
      </c>
      <c r="T32" s="127" t="str">
        <f t="shared" si="8"/>
        <v/>
      </c>
    </row>
    <row r="33" spans="2:20" ht="20.25" customHeight="1" thickBot="1" x14ac:dyDescent="0.55000000000000004">
      <c r="B33" s="715"/>
      <c r="C33" s="224"/>
      <c r="D33" s="159"/>
      <c r="E33" s="220"/>
      <c r="F33" s="156"/>
      <c r="G33" s="730"/>
      <c r="H33" s="731"/>
      <c r="I33" s="160"/>
      <c r="J33" s="225"/>
      <c r="K33" s="133"/>
      <c r="L33" s="196"/>
      <c r="M33" s="197"/>
      <c r="N33" s="132"/>
      <c r="O33" s="132"/>
      <c r="P33" s="130"/>
      <c r="Q33" s="226"/>
      <c r="R33" s="199"/>
      <c r="S33" s="126" t="str">
        <f t="shared" si="7"/>
        <v/>
      </c>
      <c r="T33" s="127" t="str">
        <f t="shared" si="8"/>
        <v/>
      </c>
    </row>
    <row r="34" spans="2:20" ht="20.25" customHeight="1" thickTop="1" thickBot="1" x14ac:dyDescent="0.55000000000000004">
      <c r="B34" s="716"/>
      <c r="C34" s="227" t="s">
        <v>43</v>
      </c>
      <c r="D34" s="756"/>
      <c r="E34" s="757"/>
      <c r="F34" s="228" t="s">
        <v>17</v>
      </c>
      <c r="G34" s="758"/>
      <c r="H34" s="759"/>
      <c r="I34" s="229"/>
      <c r="J34" s="230"/>
      <c r="K34" s="205" t="s">
        <v>17</v>
      </c>
      <c r="L34" s="266" t="s">
        <v>83</v>
      </c>
      <c r="M34" s="202"/>
      <c r="N34" s="203">
        <f>SUM(N29:N33)</f>
        <v>0</v>
      </c>
      <c r="O34" s="231" t="s">
        <v>17</v>
      </c>
      <c r="P34" s="210" t="s">
        <v>17</v>
      </c>
      <c r="Q34" s="208" t="s">
        <v>17</v>
      </c>
      <c r="R34" s="209">
        <f>SUM(R29:R33)</f>
        <v>0</v>
      </c>
      <c r="S34" s="210" t="s">
        <v>17</v>
      </c>
      <c r="T34" s="211">
        <f>SUM(T29:T33)</f>
        <v>0</v>
      </c>
    </row>
    <row r="35" spans="2:20" ht="20.25" customHeight="1" thickBot="1" x14ac:dyDescent="0.55000000000000004">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8.55" customHeight="1" thickBot="1" x14ac:dyDescent="0.6">
      <c r="B36" s="626"/>
      <c r="C36" s="781"/>
      <c r="D36" s="56"/>
      <c r="E36" s="56"/>
      <c r="G36" s="46"/>
      <c r="I36" s="68" t="s">
        <v>52</v>
      </c>
      <c r="J36" s="47"/>
      <c r="K36" s="16"/>
      <c r="N36" s="69" t="s">
        <v>48</v>
      </c>
      <c r="P36" s="48"/>
      <c r="R36" s="45" t="s">
        <v>53</v>
      </c>
      <c r="S36" s="49"/>
      <c r="T36" s="78" t="s">
        <v>49</v>
      </c>
    </row>
    <row r="37" spans="2:20" ht="32.950000000000003" customHeight="1" thickBot="1" x14ac:dyDescent="0.55000000000000004">
      <c r="B37" s="55"/>
      <c r="C37" s="19" t="s">
        <v>35</v>
      </c>
      <c r="D37" s="599"/>
      <c r="E37" s="599"/>
      <c r="F37" s="26"/>
      <c r="G37" s="627"/>
      <c r="H37" s="782"/>
      <c r="I37" s="83">
        <f>I28</f>
        <v>0</v>
      </c>
      <c r="J37" s="47" t="s">
        <v>44</v>
      </c>
      <c r="K37" s="51"/>
      <c r="L37" s="52"/>
      <c r="M37" s="53"/>
      <c r="N37" s="83">
        <f>N28+N34</f>
        <v>0</v>
      </c>
      <c r="O37" s="54" t="s">
        <v>44</v>
      </c>
      <c r="P37" s="734"/>
      <c r="Q37" s="734"/>
      <c r="R37" s="84">
        <f>SUM(R19,R35)</f>
        <v>0</v>
      </c>
      <c r="S37" s="50"/>
      <c r="T37" s="84">
        <f>SUM(T19,T35)</f>
        <v>0</v>
      </c>
    </row>
    <row r="38" spans="2:20" ht="4.1500000000000004" customHeight="1" thickBot="1" x14ac:dyDescent="0.55000000000000004">
      <c r="C38" s="8"/>
      <c r="K38" s="85"/>
      <c r="S38" s="751"/>
      <c r="T38" s="751"/>
    </row>
    <row r="39" spans="2:20" ht="19.399999999999999" customHeight="1" thickBot="1" x14ac:dyDescent="0.55000000000000004">
      <c r="B39" s="100"/>
      <c r="C39" s="245" t="s">
        <v>34</v>
      </c>
      <c r="D39" s="724" t="s">
        <v>31</v>
      </c>
      <c r="E39" s="725"/>
      <c r="F39" s="246"/>
      <c r="G39" s="320" t="s">
        <v>90</v>
      </c>
      <c r="H39" s="319" t="s">
        <v>24</v>
      </c>
      <c r="I39" s="247" t="s">
        <v>33</v>
      </c>
      <c r="J39" s="248" t="s">
        <v>32</v>
      </c>
      <c r="K39" s="85"/>
      <c r="S39" s="86"/>
      <c r="T39" s="86"/>
    </row>
    <row r="40" spans="2:20" ht="19.399999999999999" customHeight="1" x14ac:dyDescent="0.5">
      <c r="B40" s="100"/>
      <c r="C40" s="719" t="s">
        <v>5</v>
      </c>
      <c r="D40" s="747" t="s">
        <v>40</v>
      </c>
      <c r="E40" s="748"/>
      <c r="F40" s="249"/>
      <c r="G40" s="107"/>
      <c r="H40" s="104" t="s">
        <v>29</v>
      </c>
      <c r="I40" s="249"/>
      <c r="J40" s="250">
        <f>G40*0.438/1000</f>
        <v>0</v>
      </c>
      <c r="K40" s="8"/>
      <c r="M40" s="8"/>
      <c r="S40" s="8"/>
    </row>
    <row r="41" spans="2:20" ht="19.399999999999999" customHeight="1" x14ac:dyDescent="0.5">
      <c r="B41" s="100"/>
      <c r="C41" s="720"/>
      <c r="D41" s="722" t="s">
        <v>45</v>
      </c>
      <c r="E41" s="723"/>
      <c r="F41" s="251"/>
      <c r="G41" s="119"/>
      <c r="H41" s="115" t="s">
        <v>29</v>
      </c>
      <c r="I41" s="251"/>
      <c r="J41" s="252"/>
      <c r="K41" s="8"/>
      <c r="M41" s="8"/>
      <c r="S41" s="8"/>
    </row>
    <row r="42" spans="2:20" ht="19.399999999999999" customHeight="1" thickBot="1" x14ac:dyDescent="0.55000000000000004">
      <c r="B42" s="100"/>
      <c r="C42" s="721"/>
      <c r="D42" s="717" t="s">
        <v>41</v>
      </c>
      <c r="E42" s="718"/>
      <c r="F42" s="253"/>
      <c r="G42" s="254">
        <f>SUM(G40:G41)</f>
        <v>0</v>
      </c>
      <c r="H42" s="115" t="s">
        <v>29</v>
      </c>
      <c r="I42" s="253"/>
      <c r="J42" s="255">
        <f>J40</f>
        <v>0</v>
      </c>
      <c r="K42" s="8"/>
      <c r="M42" s="8"/>
      <c r="S42" s="8"/>
    </row>
    <row r="43" spans="2:20" ht="19.399999999999999" customHeight="1" x14ac:dyDescent="0.5">
      <c r="B43" s="100"/>
      <c r="C43" s="719" t="s">
        <v>30</v>
      </c>
      <c r="D43" s="749"/>
      <c r="E43" s="750"/>
      <c r="F43" s="256"/>
      <c r="G43" s="107"/>
      <c r="H43" s="104"/>
      <c r="I43" s="107"/>
      <c r="J43" s="250"/>
      <c r="K43" s="90"/>
      <c r="R43" s="744"/>
    </row>
    <row r="44" spans="2:20" ht="19.399999999999999" customHeight="1" x14ac:dyDescent="0.5">
      <c r="B44" s="100"/>
      <c r="C44" s="720"/>
      <c r="D44" s="745" t="str">
        <f>IF(施設①!D44="","",施設①!D44)</f>
        <v/>
      </c>
      <c r="E44" s="746"/>
      <c r="F44" s="257"/>
      <c r="G44" s="119"/>
      <c r="H44" s="115"/>
      <c r="I44" s="119"/>
      <c r="J44" s="258">
        <f>G44*2.75/1000</f>
        <v>0</v>
      </c>
      <c r="K44" s="90"/>
      <c r="R44" s="744"/>
    </row>
    <row r="45" spans="2:20" ht="19.399999999999999" customHeight="1" x14ac:dyDescent="0.5">
      <c r="B45" s="100"/>
      <c r="C45" s="720"/>
      <c r="D45" s="745" t="str">
        <f>IF(施設①!D45="","",施設①!D45)</f>
        <v/>
      </c>
      <c r="E45" s="746"/>
      <c r="F45" s="257"/>
      <c r="G45" s="119"/>
      <c r="H45" s="115"/>
      <c r="I45" s="119"/>
      <c r="J45" s="258"/>
      <c r="K45" s="90"/>
      <c r="Q45" s="62"/>
      <c r="R45" s="26"/>
    </row>
    <row r="46" spans="2:20" ht="19.399999999999999" customHeight="1" x14ac:dyDescent="0.5">
      <c r="B46" s="100"/>
      <c r="C46" s="720"/>
      <c r="D46" s="745" t="str">
        <f>IF(施設①!D46="","",施設①!D46)</f>
        <v/>
      </c>
      <c r="E46" s="746"/>
      <c r="F46" s="257"/>
      <c r="G46" s="119"/>
      <c r="H46" s="115"/>
      <c r="I46" s="119"/>
      <c r="J46" s="258"/>
      <c r="K46" s="90"/>
      <c r="Q46" s="62"/>
      <c r="R46" s="26"/>
    </row>
    <row r="47" spans="2:20" ht="19.399999999999999" customHeight="1" thickBot="1" x14ac:dyDescent="0.55000000000000004">
      <c r="B47" s="100"/>
      <c r="C47" s="721"/>
      <c r="D47" s="783" t="str">
        <f>IF(施設①!D47="","",施設①!D47)</f>
        <v/>
      </c>
      <c r="E47" s="784"/>
      <c r="F47" s="260"/>
      <c r="G47" s="254"/>
      <c r="H47" s="259"/>
      <c r="I47" s="254"/>
      <c r="J47" s="255"/>
      <c r="K47" s="90"/>
      <c r="Q47" s="62"/>
      <c r="R47" s="26"/>
    </row>
    <row r="48" spans="2:20" ht="14.95" customHeight="1" thickBot="1" x14ac:dyDescent="0.55000000000000004">
      <c r="B48" s="779" t="s">
        <v>150</v>
      </c>
      <c r="C48" s="779"/>
      <c r="D48" s="779"/>
      <c r="E48" s="779"/>
      <c r="F48" s="779"/>
      <c r="I48" s="67" t="s">
        <v>50</v>
      </c>
      <c r="J48" s="93" t="s">
        <v>51</v>
      </c>
      <c r="K48" s="90"/>
      <c r="N48" s="26"/>
      <c r="Q48" s="62"/>
      <c r="R48" s="26"/>
    </row>
    <row r="49" spans="2:18" ht="41.15" customHeight="1" thickBot="1" x14ac:dyDescent="0.55000000000000004">
      <c r="B49" s="779"/>
      <c r="C49" s="779"/>
      <c r="D49" s="779"/>
      <c r="E49" s="779"/>
      <c r="F49" s="779"/>
      <c r="I49" s="74">
        <f>SUM(I43:I47)</f>
        <v>0</v>
      </c>
      <c r="J49" s="75">
        <f>SUM(J42:J47)</f>
        <v>0</v>
      </c>
      <c r="K49" s="90"/>
      <c r="N49" s="94"/>
      <c r="P49" s="62"/>
      <c r="Q49" s="62"/>
      <c r="R49" s="94"/>
    </row>
    <row r="50" spans="2:18" ht="19.399999999999999" customHeight="1" x14ac:dyDescent="0.5">
      <c r="B50" s="779"/>
      <c r="C50" s="779"/>
      <c r="D50" s="779"/>
      <c r="E50" s="779"/>
      <c r="F50" s="779"/>
      <c r="K50" s="90"/>
    </row>
    <row r="51" spans="2:18" ht="19.399999999999999" customHeight="1" x14ac:dyDescent="0.5">
      <c r="K51" s="85"/>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P16:Q16"/>
    <mergeCell ref="S38:T38"/>
    <mergeCell ref="F21:J21"/>
    <mergeCell ref="K21:T21"/>
    <mergeCell ref="G31:H31"/>
    <mergeCell ref="D35:E35"/>
    <mergeCell ref="D34:E34"/>
    <mergeCell ref="G34:H34"/>
    <mergeCell ref="D19:E19"/>
    <mergeCell ref="G19:H19"/>
    <mergeCell ref="R43:R44"/>
    <mergeCell ref="D44:E44"/>
    <mergeCell ref="L19:M19"/>
    <mergeCell ref="P19:Q19"/>
    <mergeCell ref="C40:C42"/>
    <mergeCell ref="D40:E40"/>
    <mergeCell ref="D41:E41"/>
    <mergeCell ref="D42:E42"/>
    <mergeCell ref="D43:E43"/>
    <mergeCell ref="C43:C47"/>
    <mergeCell ref="D46:E46"/>
    <mergeCell ref="D47:E47"/>
    <mergeCell ref="B48:F50"/>
    <mergeCell ref="G17:H17"/>
    <mergeCell ref="P17:Q17"/>
    <mergeCell ref="G32:H32"/>
    <mergeCell ref="G33:H33"/>
    <mergeCell ref="B36:C36"/>
    <mergeCell ref="D37:E37"/>
    <mergeCell ref="G37:H37"/>
    <mergeCell ref="P37:Q37"/>
    <mergeCell ref="D39:E39"/>
    <mergeCell ref="B23:B28"/>
    <mergeCell ref="D28:E28"/>
    <mergeCell ref="B29:B34"/>
    <mergeCell ref="G29:H29"/>
    <mergeCell ref="G30:H30"/>
    <mergeCell ref="D45:E45"/>
  </mergeCells>
  <phoneticPr fontId="2"/>
  <pageMargins left="0.7" right="0.24" top="0.33" bottom="0.3" header="0.3" footer="0.3"/>
  <pageSetup paperSize="9" scale="49" orientation="landscape"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39D8E-214C-48C1-BB7B-36B8ABA54196}">
  <sheetPr>
    <pageSetUpPr fitToPage="1"/>
  </sheetPr>
  <dimension ref="B1:T55"/>
  <sheetViews>
    <sheetView showGridLines="0" view="pageBreakPreview" topLeftCell="A7" zoomScaleNormal="100" zoomScaleSheetLayoutView="100"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x14ac:dyDescent="0.5">
      <c r="T2" s="17"/>
    </row>
    <row r="3" spans="2:20" ht="48.05" customHeight="1" x14ac:dyDescent="0.5">
      <c r="B3" s="22" t="s">
        <v>46</v>
      </c>
      <c r="D3" s="26"/>
      <c r="E3" s="26"/>
      <c r="F3" s="26"/>
    </row>
    <row r="4" spans="2:20" ht="33.65" customHeight="1" thickBot="1" x14ac:dyDescent="0.55000000000000004">
      <c r="C4" s="329" t="s">
        <v>113</v>
      </c>
    </row>
    <row r="5" spans="2:20" ht="25.2" customHeight="1" thickBot="1" x14ac:dyDescent="0.55000000000000004">
      <c r="C5" s="19"/>
      <c r="E5" s="33"/>
      <c r="F5" s="583" t="s">
        <v>0</v>
      </c>
      <c r="G5" s="584"/>
      <c r="H5" s="584"/>
      <c r="I5" s="584"/>
      <c r="J5" s="585"/>
      <c r="K5" s="583" t="s">
        <v>1</v>
      </c>
      <c r="L5" s="584"/>
      <c r="M5" s="584"/>
      <c r="N5" s="584"/>
      <c r="O5" s="584"/>
      <c r="P5" s="584"/>
      <c r="Q5" s="584"/>
      <c r="R5" s="584"/>
      <c r="S5" s="584"/>
      <c r="T5" s="585"/>
    </row>
    <row r="6" spans="2:20" ht="50.15" customHeight="1" thickBot="1" x14ac:dyDescent="0.55000000000000004">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25" customHeight="1" x14ac:dyDescent="0.5">
      <c r="B7" s="785" t="s">
        <v>9</v>
      </c>
      <c r="C7" s="20"/>
      <c r="D7" s="309"/>
      <c r="E7" s="303" t="s">
        <v>17</v>
      </c>
      <c r="F7" s="40"/>
      <c r="G7" s="788"/>
      <c r="H7" s="789"/>
      <c r="I7" s="107"/>
      <c r="J7" s="108" t="str">
        <f>IF(G7="","",G7*0.438/1000)</f>
        <v/>
      </c>
      <c r="K7" s="109"/>
      <c r="L7" s="769"/>
      <c r="M7" s="770"/>
      <c r="N7" s="110"/>
      <c r="O7" s="110"/>
      <c r="P7" s="769" t="str">
        <f>IF(G7="","",(G7-L7))</f>
        <v/>
      </c>
      <c r="Q7" s="770"/>
      <c r="R7" s="111" t="str">
        <f>IF(P7="","",P7*0.438/1000)</f>
        <v/>
      </c>
      <c r="S7" s="112" t="str">
        <f>IF(R7="","",15)</f>
        <v/>
      </c>
      <c r="T7" s="113" t="str">
        <f>IF(R7="","",R7*S7)</f>
        <v/>
      </c>
    </row>
    <row r="8" spans="2:20" ht="20.25" customHeight="1" x14ac:dyDescent="0.5">
      <c r="B8" s="786"/>
      <c r="C8" s="21"/>
      <c r="D8" s="11"/>
      <c r="E8" s="304" t="s">
        <v>17</v>
      </c>
      <c r="F8" s="11"/>
      <c r="G8" s="790"/>
      <c r="H8" s="791"/>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25" customHeight="1" x14ac:dyDescent="0.5">
      <c r="B9" s="786"/>
      <c r="C9" s="114"/>
      <c r="D9" s="115"/>
      <c r="E9" s="116" t="s">
        <v>17</v>
      </c>
      <c r="F9" s="115"/>
      <c r="G9" s="790"/>
      <c r="H9" s="791"/>
      <c r="I9" s="119"/>
      <c r="J9" s="120" t="str">
        <f>IF(G9="","",G9*0.438/1000)</f>
        <v/>
      </c>
      <c r="K9" s="121"/>
      <c r="L9" s="726"/>
      <c r="M9" s="727"/>
      <c r="N9" s="124"/>
      <c r="O9" s="124"/>
      <c r="P9" s="726" t="str">
        <f>IF(G9="","",G9-L9)</f>
        <v/>
      </c>
      <c r="Q9" s="727"/>
      <c r="R9" s="125" t="str">
        <f>IF(P9="","",P9*0.438/1000)</f>
        <v/>
      </c>
      <c r="S9" s="126" t="str">
        <f t="shared" si="0"/>
        <v/>
      </c>
      <c r="T9" s="127" t="str">
        <f>IF(R9="","",R9*S9)</f>
        <v/>
      </c>
    </row>
    <row r="10" spans="2:20" ht="20.25" customHeight="1" x14ac:dyDescent="0.5">
      <c r="B10" s="786"/>
      <c r="C10" s="114"/>
      <c r="D10" s="115"/>
      <c r="E10" s="116" t="s">
        <v>17</v>
      </c>
      <c r="F10" s="115"/>
      <c r="G10" s="117"/>
      <c r="H10" s="118"/>
      <c r="I10" s="119"/>
      <c r="J10" s="120" t="str">
        <f t="shared" ref="J10:J11" si="1">IF(G10="","",G10*0.438/1000)</f>
        <v/>
      </c>
      <c r="K10" s="121"/>
      <c r="L10" s="122"/>
      <c r="M10" s="123"/>
      <c r="N10" s="124"/>
      <c r="O10" s="124"/>
      <c r="P10" s="726" t="str">
        <f>IF(G10="","",G10-L10)</f>
        <v/>
      </c>
      <c r="Q10" s="727"/>
      <c r="R10" s="125" t="str">
        <f>IF(P10="","",P10*0.438/1000)</f>
        <v/>
      </c>
      <c r="S10" s="126" t="str">
        <f t="shared" si="0"/>
        <v/>
      </c>
      <c r="T10" s="127" t="str">
        <f>IF(R10="","",R10*S10)</f>
        <v/>
      </c>
    </row>
    <row r="11" spans="2:20" ht="20.25" customHeight="1" thickBot="1" x14ac:dyDescent="0.55000000000000004">
      <c r="B11" s="786"/>
      <c r="C11" s="128"/>
      <c r="D11" s="115"/>
      <c r="E11" s="116" t="s">
        <v>17</v>
      </c>
      <c r="F11" s="129"/>
      <c r="G11" s="130"/>
      <c r="H11" s="131"/>
      <c r="I11" s="132"/>
      <c r="J11" s="120" t="str">
        <f t="shared" si="1"/>
        <v/>
      </c>
      <c r="K11" s="133"/>
      <c r="L11" s="134"/>
      <c r="M11" s="135"/>
      <c r="N11" s="136"/>
      <c r="O11" s="136"/>
      <c r="P11" s="726" t="str">
        <f>IF(G11="","",G11-L11)</f>
        <v/>
      </c>
      <c r="Q11" s="727"/>
      <c r="R11" s="125" t="str">
        <f>IF(P11="","",P11*0.438/1000)</f>
        <v/>
      </c>
      <c r="S11" s="126" t="str">
        <f t="shared" si="0"/>
        <v/>
      </c>
      <c r="T11" s="127" t="str">
        <f>IF(R11="","",R11*S11)</f>
        <v/>
      </c>
    </row>
    <row r="12" spans="2:20" ht="20.25" customHeight="1" thickTop="1" thickBot="1" x14ac:dyDescent="0.55000000000000004">
      <c r="B12" s="787"/>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20.25" customHeight="1" thickTop="1" x14ac:dyDescent="0.5">
      <c r="B13" s="714" t="s">
        <v>16</v>
      </c>
      <c r="C13" s="298" t="s">
        <v>141</v>
      </c>
      <c r="D13" s="310"/>
      <c r="E13" s="148" t="s">
        <v>17</v>
      </c>
      <c r="F13" s="149"/>
      <c r="G13" s="760"/>
      <c r="H13" s="761"/>
      <c r="I13" s="150"/>
      <c r="J13" s="151"/>
      <c r="K13" s="152"/>
      <c r="L13" s="762"/>
      <c r="M13" s="763"/>
      <c r="N13" s="153"/>
      <c r="O13" s="153"/>
      <c r="P13" s="762" t="str">
        <f>IF(AND(L13="",N13=""),"",L13-N13)</f>
        <v/>
      </c>
      <c r="Q13" s="763"/>
      <c r="R13" s="154" t="str">
        <f>IF(P13="","",P13*0.438/1000)</f>
        <v/>
      </c>
      <c r="S13" s="126" t="str">
        <f t="shared" si="0"/>
        <v/>
      </c>
      <c r="T13" s="155" t="str">
        <f t="shared" ref="T13:T15" si="2">IF(R13="","",R13*S13)</f>
        <v/>
      </c>
    </row>
    <row r="14" spans="2:20" ht="20.25" customHeight="1" x14ac:dyDescent="0.5">
      <c r="B14" s="715"/>
      <c r="C14" s="21"/>
      <c r="D14" s="11"/>
      <c r="E14" s="116" t="s">
        <v>17</v>
      </c>
      <c r="F14" s="156"/>
      <c r="G14" s="730"/>
      <c r="H14" s="731"/>
      <c r="I14" s="157"/>
      <c r="J14" s="158"/>
      <c r="K14" s="121"/>
      <c r="L14" s="726"/>
      <c r="M14" s="727"/>
      <c r="N14" s="124"/>
      <c r="O14" s="124"/>
      <c r="P14" s="726" t="str">
        <f>IF(AND(L14="",N14=""),"",L14-N14)</f>
        <v/>
      </c>
      <c r="Q14" s="780"/>
      <c r="R14" s="125" t="str">
        <f>IF(P14="","",P14*0.438/1000)</f>
        <v/>
      </c>
      <c r="S14" s="126" t="str">
        <f t="shared" si="0"/>
        <v/>
      </c>
      <c r="T14" s="127" t="str">
        <f t="shared" si="2"/>
        <v/>
      </c>
    </row>
    <row r="15" spans="2:20" ht="20.25" customHeight="1" x14ac:dyDescent="0.5">
      <c r="B15" s="715"/>
      <c r="C15" s="298"/>
      <c r="D15" s="311"/>
      <c r="E15" s="116" t="s">
        <v>17</v>
      </c>
      <c r="F15" s="156"/>
      <c r="G15" s="730"/>
      <c r="H15" s="731"/>
      <c r="I15" s="157"/>
      <c r="J15" s="158"/>
      <c r="K15" s="121"/>
      <c r="L15" s="726"/>
      <c r="M15" s="727"/>
      <c r="N15" s="124"/>
      <c r="O15" s="124"/>
      <c r="P15" s="726" t="str">
        <f>IF(AND(L15="",N15=""),"",L15-N15)</f>
        <v/>
      </c>
      <c r="Q15" s="780"/>
      <c r="R15" s="125" t="str">
        <f>IF(P15="","",P15*0.438/1000)</f>
        <v/>
      </c>
      <c r="S15" s="126" t="str">
        <f t="shared" si="0"/>
        <v/>
      </c>
      <c r="T15" s="127" t="str">
        <f t="shared" si="2"/>
        <v/>
      </c>
    </row>
    <row r="16" spans="2:20" ht="20.25" customHeight="1" x14ac:dyDescent="0.5">
      <c r="B16" s="715"/>
      <c r="C16" s="114"/>
      <c r="D16" s="115"/>
      <c r="E16" s="116" t="s">
        <v>17</v>
      </c>
      <c r="F16" s="156"/>
      <c r="G16" s="730"/>
      <c r="H16" s="731"/>
      <c r="I16" s="157"/>
      <c r="J16" s="158"/>
      <c r="K16" s="121"/>
      <c r="L16" s="122"/>
      <c r="M16" s="123"/>
      <c r="N16" s="124"/>
      <c r="O16" s="124"/>
      <c r="P16" s="726" t="str">
        <f>IF(AND(L16="",N16=""),"",L16-N16)</f>
        <v/>
      </c>
      <c r="Q16" s="780"/>
      <c r="R16" s="125" t="str">
        <f>IF(P16="","",P16*0.438/1000)</f>
        <v/>
      </c>
      <c r="S16" s="126" t="str">
        <f t="shared" si="0"/>
        <v/>
      </c>
      <c r="T16" s="127"/>
    </row>
    <row r="17" spans="2:20" ht="20.25" customHeight="1" thickBot="1" x14ac:dyDescent="0.55000000000000004">
      <c r="B17" s="715"/>
      <c r="C17" s="128"/>
      <c r="D17" s="115"/>
      <c r="E17" s="116" t="s">
        <v>17</v>
      </c>
      <c r="F17" s="156"/>
      <c r="G17" s="730"/>
      <c r="H17" s="731"/>
      <c r="I17" s="160"/>
      <c r="J17" s="161"/>
      <c r="K17" s="133"/>
      <c r="L17" s="134"/>
      <c r="M17" s="135"/>
      <c r="N17" s="136"/>
      <c r="O17" s="136"/>
      <c r="P17" s="726" t="str">
        <f>IF(AND(L17="",N17=""),"",L17-N17)</f>
        <v/>
      </c>
      <c r="Q17" s="780"/>
      <c r="R17" s="125" t="str">
        <f>IF(P17="","",P17*0.438/1000)</f>
        <v/>
      </c>
      <c r="S17" s="126" t="str">
        <f t="shared" si="0"/>
        <v/>
      </c>
      <c r="T17" s="162"/>
    </row>
    <row r="18" spans="2:20" ht="20.25" customHeight="1" thickTop="1" thickBot="1" x14ac:dyDescent="0.55000000000000004">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0.25" customHeight="1" thickBot="1" x14ac:dyDescent="0.55000000000000004">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6.65"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5.2" customHeight="1" thickBot="1" x14ac:dyDescent="0.55000000000000004">
      <c r="B21" s="7"/>
      <c r="C21" s="19"/>
      <c r="E21" s="34"/>
      <c r="F21" s="583" t="s">
        <v>0</v>
      </c>
      <c r="G21" s="584"/>
      <c r="H21" s="584"/>
      <c r="I21" s="584"/>
      <c r="J21" s="585"/>
      <c r="K21" s="583" t="s">
        <v>1</v>
      </c>
      <c r="L21" s="584"/>
      <c r="M21" s="584"/>
      <c r="N21" s="584"/>
      <c r="O21" s="584"/>
      <c r="P21" s="584"/>
      <c r="Q21" s="584"/>
      <c r="R21" s="584"/>
      <c r="S21" s="584"/>
      <c r="T21" s="585"/>
    </row>
    <row r="22" spans="2:20" ht="50.4" customHeight="1" thickBot="1" x14ac:dyDescent="0.55000000000000004">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25" customHeight="1" x14ac:dyDescent="0.5">
      <c r="B23" s="709" t="s">
        <v>9</v>
      </c>
      <c r="C23" s="21" t="s">
        <v>142</v>
      </c>
      <c r="D23" s="11"/>
      <c r="E23" s="299" t="s">
        <v>74</v>
      </c>
      <c r="F23" s="11">
        <v>1</v>
      </c>
      <c r="G23" s="184"/>
      <c r="H23" s="185"/>
      <c r="I23" s="107"/>
      <c r="J23" s="186"/>
      <c r="K23" s="109"/>
      <c r="L23" s="184"/>
      <c r="M23" s="185"/>
      <c r="N23" s="107"/>
      <c r="O23" s="107"/>
      <c r="P23" s="106" t="str">
        <f t="shared" ref="P23:P24" si="3">IF(G23="","",G23-L23)</f>
        <v/>
      </c>
      <c r="Q23" s="185"/>
      <c r="R23" s="187"/>
      <c r="S23" s="126" t="str">
        <f t="shared" ref="S23:S27" si="4">IF(R23="","",15)</f>
        <v/>
      </c>
      <c r="T23" s="113" t="str">
        <f t="shared" ref="T23:T24" si="5">IF(R23="","",R23*S23)</f>
        <v/>
      </c>
    </row>
    <row r="24" spans="2:20" ht="20.25" customHeight="1" x14ac:dyDescent="0.5">
      <c r="B24" s="710"/>
      <c r="C24" s="21"/>
      <c r="D24" s="11"/>
      <c r="E24" s="23"/>
      <c r="F24" s="11"/>
      <c r="G24" s="191"/>
      <c r="H24" s="192"/>
      <c r="I24" s="119"/>
      <c r="J24" s="193"/>
      <c r="K24" s="121"/>
      <c r="L24" s="191"/>
      <c r="M24" s="192"/>
      <c r="N24" s="119"/>
      <c r="O24" s="119"/>
      <c r="P24" s="117" t="str">
        <f t="shared" si="3"/>
        <v/>
      </c>
      <c r="Q24" s="192"/>
      <c r="R24" s="194"/>
      <c r="S24" s="126" t="str">
        <f t="shared" si="4"/>
        <v/>
      </c>
      <c r="T24" s="127" t="str">
        <f t="shared" si="5"/>
        <v/>
      </c>
    </row>
    <row r="25" spans="2:20" ht="20.25" customHeight="1" x14ac:dyDescent="0.5">
      <c r="B25" s="710"/>
      <c r="C25" s="188"/>
      <c r="D25" s="189"/>
      <c r="E25" s="190"/>
      <c r="F25" s="115"/>
      <c r="G25" s="191"/>
      <c r="H25" s="192"/>
      <c r="I25" s="119"/>
      <c r="J25" s="193"/>
      <c r="K25" s="121"/>
      <c r="L25" s="191"/>
      <c r="M25" s="192"/>
      <c r="N25" s="119"/>
      <c r="O25" s="119"/>
      <c r="P25" s="117"/>
      <c r="Q25" s="192"/>
      <c r="R25" s="194"/>
      <c r="S25" s="126" t="str">
        <f t="shared" si="4"/>
        <v/>
      </c>
      <c r="T25" s="127"/>
    </row>
    <row r="26" spans="2:20" ht="20.25" customHeight="1" x14ac:dyDescent="0.5">
      <c r="B26" s="710"/>
      <c r="C26" s="188"/>
      <c r="D26" s="189"/>
      <c r="E26" s="190"/>
      <c r="F26" s="115"/>
      <c r="G26" s="191"/>
      <c r="H26" s="192"/>
      <c r="I26" s="119"/>
      <c r="J26" s="193"/>
      <c r="K26" s="121"/>
      <c r="L26" s="191"/>
      <c r="M26" s="192"/>
      <c r="N26" s="119"/>
      <c r="O26" s="191"/>
      <c r="P26" s="117"/>
      <c r="Q26" s="192"/>
      <c r="R26" s="194"/>
      <c r="S26" s="126" t="str">
        <f t="shared" si="4"/>
        <v/>
      </c>
      <c r="T26" s="127"/>
    </row>
    <row r="27" spans="2:20" ht="20.25" customHeight="1" thickBot="1" x14ac:dyDescent="0.55000000000000004">
      <c r="B27" s="710"/>
      <c r="C27" s="195"/>
      <c r="D27" s="189"/>
      <c r="E27" s="190"/>
      <c r="F27" s="129"/>
      <c r="G27" s="196"/>
      <c r="H27" s="197"/>
      <c r="I27" s="132"/>
      <c r="J27" s="198"/>
      <c r="K27" s="133"/>
      <c r="L27" s="196"/>
      <c r="M27" s="197"/>
      <c r="N27" s="132"/>
      <c r="O27" s="196"/>
      <c r="P27" s="130"/>
      <c r="Q27" s="197"/>
      <c r="R27" s="199"/>
      <c r="S27" s="126" t="str">
        <f t="shared" si="4"/>
        <v/>
      </c>
      <c r="T27" s="162"/>
    </row>
    <row r="28" spans="2:20" ht="20.25" customHeight="1" thickTop="1" thickBot="1" x14ac:dyDescent="0.55000000000000004">
      <c r="B28" s="711"/>
      <c r="C28" s="200" t="s">
        <v>42</v>
      </c>
      <c r="D28" s="712"/>
      <c r="E28" s="713"/>
      <c r="F28" s="201" t="s">
        <v>17</v>
      </c>
      <c r="G28" s="266" t="s">
        <v>83</v>
      </c>
      <c r="H28" s="202"/>
      <c r="I28" s="203">
        <f>SUM(I23:I27)</f>
        <v>0</v>
      </c>
      <c r="J28" s="204">
        <f>SUM(J23:J27)</f>
        <v>0</v>
      </c>
      <c r="K28" s="205" t="s">
        <v>17</v>
      </c>
      <c r="L28" s="266" t="s">
        <v>83</v>
      </c>
      <c r="M28" s="202"/>
      <c r="N28" s="203">
        <f>SUM(N23:N27)</f>
        <v>0</v>
      </c>
      <c r="O28" s="206" t="s">
        <v>17</v>
      </c>
      <c r="P28" s="207" t="s">
        <v>17</v>
      </c>
      <c r="Q28" s="208" t="s">
        <v>17</v>
      </c>
      <c r="R28" s="209">
        <f>SUM(R23:R27)</f>
        <v>0</v>
      </c>
      <c r="S28" s="210" t="s">
        <v>17</v>
      </c>
      <c r="T28" s="211">
        <f>SUM(T23:T27)</f>
        <v>0</v>
      </c>
    </row>
    <row r="29" spans="2:20" ht="20.25" customHeight="1" x14ac:dyDescent="0.5">
      <c r="B29" s="714" t="s">
        <v>16</v>
      </c>
      <c r="C29" s="298" t="s">
        <v>141</v>
      </c>
      <c r="D29" s="310"/>
      <c r="E29" s="214"/>
      <c r="F29" s="215"/>
      <c r="G29" s="754"/>
      <c r="H29" s="755"/>
      <c r="I29" s="216"/>
      <c r="J29" s="217"/>
      <c r="K29" s="109"/>
      <c r="L29" s="184"/>
      <c r="M29" s="185"/>
      <c r="N29" s="313"/>
      <c r="O29" s="107"/>
      <c r="P29" s="106"/>
      <c r="Q29" s="218"/>
      <c r="R29" s="187"/>
      <c r="S29" s="126" t="str">
        <f t="shared" ref="S29:S33" si="6">IF(R29="","",15)</f>
        <v/>
      </c>
      <c r="T29" s="113" t="str">
        <f>IF(R29="","",R29*S29)</f>
        <v/>
      </c>
    </row>
    <row r="30" spans="2:20" ht="20.25" customHeight="1" x14ac:dyDescent="0.5">
      <c r="B30" s="715"/>
      <c r="C30" s="21"/>
      <c r="D30" s="312"/>
      <c r="E30" s="220"/>
      <c r="F30" s="156"/>
      <c r="G30" s="730"/>
      <c r="H30" s="731"/>
      <c r="I30" s="157"/>
      <c r="J30" s="221"/>
      <c r="K30" s="121"/>
      <c r="L30" s="191"/>
      <c r="M30" s="192"/>
      <c r="N30" s="314"/>
      <c r="O30" s="119"/>
      <c r="P30" s="117"/>
      <c r="Q30" s="192"/>
      <c r="R30" s="194"/>
      <c r="S30" s="126" t="str">
        <f t="shared" si="6"/>
        <v/>
      </c>
      <c r="T30" s="127" t="str">
        <f t="shared" ref="T30:T33" si="7">IF(R30="","",R30*S30)</f>
        <v/>
      </c>
    </row>
    <row r="31" spans="2:20" ht="20.25" customHeight="1" x14ac:dyDescent="0.5">
      <c r="B31" s="715"/>
      <c r="C31" s="298"/>
      <c r="D31" s="311"/>
      <c r="E31" s="220"/>
      <c r="F31" s="156"/>
      <c r="G31" s="730"/>
      <c r="H31" s="731"/>
      <c r="I31" s="157"/>
      <c r="J31" s="221"/>
      <c r="K31" s="121"/>
      <c r="L31" s="191"/>
      <c r="M31" s="192"/>
      <c r="N31" s="314"/>
      <c r="O31" s="119"/>
      <c r="P31" s="117"/>
      <c r="Q31" s="223"/>
      <c r="R31" s="194"/>
      <c r="S31" s="126" t="str">
        <f t="shared" si="6"/>
        <v/>
      </c>
      <c r="T31" s="127" t="str">
        <f t="shared" si="7"/>
        <v/>
      </c>
    </row>
    <row r="32" spans="2:20" ht="20.25" customHeight="1" x14ac:dyDescent="0.5">
      <c r="B32" s="715"/>
      <c r="C32" s="222"/>
      <c r="D32" s="159"/>
      <c r="E32" s="220"/>
      <c r="F32" s="156"/>
      <c r="G32" s="730"/>
      <c r="H32" s="731"/>
      <c r="I32" s="157"/>
      <c r="J32" s="221"/>
      <c r="K32" s="121"/>
      <c r="L32" s="191"/>
      <c r="M32" s="192"/>
      <c r="N32" s="119"/>
      <c r="O32" s="119"/>
      <c r="P32" s="117"/>
      <c r="Q32" s="223"/>
      <c r="R32" s="194"/>
      <c r="S32" s="126" t="str">
        <f t="shared" si="6"/>
        <v/>
      </c>
      <c r="T32" s="127" t="str">
        <f t="shared" si="7"/>
        <v/>
      </c>
    </row>
    <row r="33" spans="2:20" ht="20.25" customHeight="1" thickBot="1" x14ac:dyDescent="0.55000000000000004">
      <c r="B33" s="715"/>
      <c r="C33" s="224"/>
      <c r="D33" s="159"/>
      <c r="E33" s="220"/>
      <c r="F33" s="156"/>
      <c r="G33" s="730"/>
      <c r="H33" s="731"/>
      <c r="I33" s="160"/>
      <c r="J33" s="225"/>
      <c r="K33" s="133"/>
      <c r="L33" s="196"/>
      <c r="M33" s="197"/>
      <c r="N33" s="132"/>
      <c r="O33" s="132"/>
      <c r="P33" s="130"/>
      <c r="Q33" s="226"/>
      <c r="R33" s="199"/>
      <c r="S33" s="126" t="str">
        <f t="shared" si="6"/>
        <v/>
      </c>
      <c r="T33" s="127" t="str">
        <f t="shared" si="7"/>
        <v/>
      </c>
    </row>
    <row r="34" spans="2:20" ht="20.25" customHeight="1" thickTop="1" thickBot="1" x14ac:dyDescent="0.55000000000000004">
      <c r="B34" s="716"/>
      <c r="C34" s="227" t="s">
        <v>43</v>
      </c>
      <c r="D34" s="756"/>
      <c r="E34" s="757"/>
      <c r="F34" s="228" t="s">
        <v>17</v>
      </c>
      <c r="G34" s="758"/>
      <c r="H34" s="759"/>
      <c r="I34" s="229"/>
      <c r="J34" s="230"/>
      <c r="K34" s="205" t="s">
        <v>17</v>
      </c>
      <c r="L34" s="266" t="s">
        <v>83</v>
      </c>
      <c r="M34" s="202"/>
      <c r="N34" s="203">
        <f>SUM(N29:N33)</f>
        <v>0</v>
      </c>
      <c r="O34" s="231" t="s">
        <v>17</v>
      </c>
      <c r="P34" s="210" t="s">
        <v>17</v>
      </c>
      <c r="Q34" s="208" t="s">
        <v>17</v>
      </c>
      <c r="R34" s="209">
        <f>SUM(R29:R33)</f>
        <v>0</v>
      </c>
      <c r="S34" s="210" t="s">
        <v>17</v>
      </c>
      <c r="T34" s="211">
        <f>SUM(T29:T33)</f>
        <v>0</v>
      </c>
    </row>
    <row r="35" spans="2:20" ht="20.25" customHeight="1" thickBot="1" x14ac:dyDescent="0.55000000000000004">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8.55" customHeight="1" thickBot="1" x14ac:dyDescent="0.6">
      <c r="B36" s="626"/>
      <c r="C36" s="781"/>
      <c r="D36" s="56"/>
      <c r="E36" s="56"/>
      <c r="G36" s="46"/>
      <c r="I36" s="68" t="s">
        <v>52</v>
      </c>
      <c r="J36" s="47"/>
      <c r="K36" s="16"/>
      <c r="N36" s="69" t="s">
        <v>48</v>
      </c>
      <c r="P36" s="48"/>
      <c r="R36" s="45" t="s">
        <v>53</v>
      </c>
      <c r="S36" s="49"/>
      <c r="T36" s="78" t="s">
        <v>49</v>
      </c>
    </row>
    <row r="37" spans="2:20" ht="32.950000000000003" customHeight="1" thickBot="1" x14ac:dyDescent="0.55000000000000004">
      <c r="B37" s="55"/>
      <c r="C37" s="19" t="s">
        <v>35</v>
      </c>
      <c r="D37" s="599"/>
      <c r="E37" s="599"/>
      <c r="F37" s="26"/>
      <c r="G37" s="627"/>
      <c r="H37" s="782"/>
      <c r="I37" s="83">
        <f>I28</f>
        <v>0</v>
      </c>
      <c r="J37" s="47" t="s">
        <v>44</v>
      </c>
      <c r="K37" s="51"/>
      <c r="L37" s="52"/>
      <c r="M37" s="53"/>
      <c r="N37" s="83">
        <f>N28+N34</f>
        <v>0</v>
      </c>
      <c r="O37" s="54" t="s">
        <v>44</v>
      </c>
      <c r="P37" s="734"/>
      <c r="Q37" s="734"/>
      <c r="R37" s="84">
        <f>SUM(R19,R35)</f>
        <v>0</v>
      </c>
      <c r="S37" s="50"/>
      <c r="T37" s="84">
        <f>SUM(T19,T35)</f>
        <v>0</v>
      </c>
    </row>
    <row r="38" spans="2:20" ht="4.1500000000000004" customHeight="1" thickBot="1" x14ac:dyDescent="0.55000000000000004">
      <c r="C38" s="8"/>
      <c r="K38" s="85"/>
      <c r="S38" s="751"/>
      <c r="T38" s="751"/>
    </row>
    <row r="39" spans="2:20" ht="19.399999999999999" customHeight="1" thickBot="1" x14ac:dyDescent="0.55000000000000004">
      <c r="B39" s="100"/>
      <c r="C39" s="245" t="s">
        <v>34</v>
      </c>
      <c r="D39" s="724" t="s">
        <v>31</v>
      </c>
      <c r="E39" s="725"/>
      <c r="F39" s="246"/>
      <c r="G39" s="320" t="s">
        <v>90</v>
      </c>
      <c r="H39" s="319" t="s">
        <v>24</v>
      </c>
      <c r="I39" s="247" t="s">
        <v>33</v>
      </c>
      <c r="J39" s="248" t="s">
        <v>32</v>
      </c>
      <c r="K39" s="85"/>
      <c r="S39" s="86"/>
      <c r="T39" s="86"/>
    </row>
    <row r="40" spans="2:20" ht="19.399999999999999" customHeight="1" x14ac:dyDescent="0.5">
      <c r="B40" s="100"/>
      <c r="C40" s="719" t="s">
        <v>5</v>
      </c>
      <c r="D40" s="747" t="s">
        <v>40</v>
      </c>
      <c r="E40" s="748"/>
      <c r="F40" s="249"/>
      <c r="G40" s="107"/>
      <c r="H40" s="104" t="s">
        <v>29</v>
      </c>
      <c r="I40" s="249"/>
      <c r="J40" s="250">
        <f>G40*0.438/1000</f>
        <v>0</v>
      </c>
      <c r="K40" s="8"/>
      <c r="M40" s="8"/>
      <c r="S40" s="8"/>
    </row>
    <row r="41" spans="2:20" ht="19.399999999999999" customHeight="1" x14ac:dyDescent="0.5">
      <c r="B41" s="100"/>
      <c r="C41" s="720"/>
      <c r="D41" s="722" t="s">
        <v>45</v>
      </c>
      <c r="E41" s="723"/>
      <c r="F41" s="251"/>
      <c r="G41" s="119"/>
      <c r="H41" s="115" t="s">
        <v>29</v>
      </c>
      <c r="I41" s="251"/>
      <c r="J41" s="252"/>
      <c r="K41" s="8"/>
      <c r="M41" s="8"/>
      <c r="S41" s="8"/>
    </row>
    <row r="42" spans="2:20" ht="19.399999999999999" customHeight="1" thickBot="1" x14ac:dyDescent="0.55000000000000004">
      <c r="B42" s="100"/>
      <c r="C42" s="721"/>
      <c r="D42" s="717" t="s">
        <v>41</v>
      </c>
      <c r="E42" s="718"/>
      <c r="F42" s="253"/>
      <c r="G42" s="254">
        <f>SUM(G40:G41)</f>
        <v>0</v>
      </c>
      <c r="H42" s="115" t="s">
        <v>29</v>
      </c>
      <c r="I42" s="253"/>
      <c r="J42" s="255">
        <f>J40</f>
        <v>0</v>
      </c>
      <c r="K42" s="8"/>
      <c r="M42" s="8"/>
      <c r="S42" s="8"/>
    </row>
    <row r="43" spans="2:20" ht="19.399999999999999" customHeight="1" x14ac:dyDescent="0.5">
      <c r="B43" s="100"/>
      <c r="C43" s="719" t="s">
        <v>30</v>
      </c>
      <c r="D43" s="749" t="str">
        <f>IF(施設①!D43="","",施設①!D43)</f>
        <v/>
      </c>
      <c r="E43" s="750"/>
      <c r="F43" s="256"/>
      <c r="G43" s="107"/>
      <c r="H43" s="104"/>
      <c r="I43" s="107"/>
      <c r="J43" s="250"/>
      <c r="K43" s="90"/>
      <c r="R43" s="744"/>
    </row>
    <row r="44" spans="2:20" ht="19.399999999999999" customHeight="1" x14ac:dyDescent="0.5">
      <c r="B44" s="100"/>
      <c r="C44" s="720"/>
      <c r="D44" s="745" t="str">
        <f>IF(施設①!D44="","",施設①!D44)</f>
        <v/>
      </c>
      <c r="E44" s="746"/>
      <c r="F44" s="257"/>
      <c r="G44" s="119"/>
      <c r="H44" s="115"/>
      <c r="I44" s="119"/>
      <c r="J44" s="258"/>
      <c r="K44" s="90"/>
      <c r="R44" s="744"/>
    </row>
    <row r="45" spans="2:20" ht="19.399999999999999" customHeight="1" x14ac:dyDescent="0.5">
      <c r="B45" s="100"/>
      <c r="C45" s="720"/>
      <c r="D45" s="745" t="str">
        <f>IF(施設①!D45="","",施設①!D45)</f>
        <v/>
      </c>
      <c r="E45" s="746"/>
      <c r="F45" s="257"/>
      <c r="G45" s="119"/>
      <c r="H45" s="115"/>
      <c r="I45" s="119"/>
      <c r="J45" s="258">
        <f>G45*1.96/1000</f>
        <v>0</v>
      </c>
      <c r="K45" s="90"/>
      <c r="Q45" s="62"/>
      <c r="R45" s="26"/>
    </row>
    <row r="46" spans="2:20" ht="19.399999999999999" customHeight="1" x14ac:dyDescent="0.5">
      <c r="B46" s="100"/>
      <c r="C46" s="720"/>
      <c r="D46" s="745" t="str">
        <f>IF(施設①!D46="","",施設①!D46)</f>
        <v/>
      </c>
      <c r="E46" s="746"/>
      <c r="F46" s="257"/>
      <c r="G46" s="119"/>
      <c r="H46" s="115"/>
      <c r="I46" s="119"/>
      <c r="J46" s="258"/>
      <c r="K46" s="90"/>
      <c r="Q46" s="62"/>
      <c r="R46" s="26"/>
    </row>
    <row r="47" spans="2:20" ht="19.399999999999999" customHeight="1" thickBot="1" x14ac:dyDescent="0.55000000000000004">
      <c r="B47" s="100"/>
      <c r="C47" s="721"/>
      <c r="D47" s="783" t="str">
        <f>IF(施設①!D47="","",施設①!D47)</f>
        <v/>
      </c>
      <c r="E47" s="784"/>
      <c r="F47" s="260"/>
      <c r="G47" s="254"/>
      <c r="H47" s="259"/>
      <c r="I47" s="254"/>
      <c r="J47" s="255"/>
      <c r="K47" s="90"/>
      <c r="Q47" s="62"/>
      <c r="R47" s="26"/>
    </row>
    <row r="48" spans="2:20" ht="14.95" customHeight="1" thickBot="1" x14ac:dyDescent="0.55000000000000004">
      <c r="B48" s="779" t="s">
        <v>147</v>
      </c>
      <c r="C48" s="779"/>
      <c r="D48" s="779"/>
      <c r="E48" s="779"/>
      <c r="F48" s="779"/>
      <c r="I48" s="67" t="s">
        <v>50</v>
      </c>
      <c r="J48" s="93" t="s">
        <v>51</v>
      </c>
      <c r="K48" s="90"/>
      <c r="N48" s="26"/>
      <c r="Q48" s="62"/>
      <c r="R48" s="26"/>
    </row>
    <row r="49" spans="2:18" ht="41.15" customHeight="1" thickBot="1" x14ac:dyDescent="0.55000000000000004">
      <c r="B49" s="779"/>
      <c r="C49" s="779"/>
      <c r="D49" s="779"/>
      <c r="E49" s="779"/>
      <c r="F49" s="779"/>
      <c r="I49" s="74">
        <f>SUM(I43:I47)</f>
        <v>0</v>
      </c>
      <c r="J49" s="75">
        <f>SUM(J42:J47)</f>
        <v>0</v>
      </c>
      <c r="K49" s="90"/>
      <c r="N49" s="94"/>
      <c r="P49" s="62"/>
      <c r="Q49" s="62"/>
      <c r="R49" s="94"/>
    </row>
    <row r="50" spans="2:18" ht="19.399999999999999" customHeight="1" x14ac:dyDescent="0.5">
      <c r="K50" s="90"/>
    </row>
    <row r="51" spans="2:18" ht="19.399999999999999" customHeight="1" x14ac:dyDescent="0.5">
      <c r="K51" s="85"/>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P16:Q16"/>
    <mergeCell ref="S38:T38"/>
    <mergeCell ref="F21:J21"/>
    <mergeCell ref="K21:T21"/>
    <mergeCell ref="G31:H31"/>
    <mergeCell ref="D35:E35"/>
    <mergeCell ref="D34:E34"/>
    <mergeCell ref="G34:H34"/>
    <mergeCell ref="D19:E19"/>
    <mergeCell ref="G19:H19"/>
    <mergeCell ref="R43:R44"/>
    <mergeCell ref="D44:E44"/>
    <mergeCell ref="L19:M19"/>
    <mergeCell ref="P19:Q19"/>
    <mergeCell ref="C40:C42"/>
    <mergeCell ref="D40:E40"/>
    <mergeCell ref="D41:E41"/>
    <mergeCell ref="D42:E42"/>
    <mergeCell ref="D43:E43"/>
    <mergeCell ref="C43:C47"/>
    <mergeCell ref="D46:E46"/>
    <mergeCell ref="D47:E47"/>
    <mergeCell ref="G17:H17"/>
    <mergeCell ref="P17:Q17"/>
    <mergeCell ref="G32:H32"/>
    <mergeCell ref="G33:H33"/>
    <mergeCell ref="B48:F49"/>
    <mergeCell ref="B36:C36"/>
    <mergeCell ref="D37:E37"/>
    <mergeCell ref="G37:H37"/>
    <mergeCell ref="P37:Q37"/>
    <mergeCell ref="D39:E39"/>
    <mergeCell ref="B23:B28"/>
    <mergeCell ref="D28:E28"/>
    <mergeCell ref="B29:B34"/>
    <mergeCell ref="G29:H29"/>
    <mergeCell ref="G30:H30"/>
    <mergeCell ref="D45:E45"/>
  </mergeCells>
  <phoneticPr fontId="2"/>
  <pageMargins left="0.48" right="0.2" top="0.46" bottom="0.22" header="0.3" footer="0.3"/>
  <pageSetup paperSize="9" scale="50" orientation="landscape"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135DDD-B9B2-4CA7-9930-BECBF0B32556}">
  <sheetPr>
    <pageSetUpPr fitToPage="1"/>
  </sheetPr>
  <dimension ref="B1:T55"/>
  <sheetViews>
    <sheetView showGridLines="0" view="pageBreakPreview" topLeftCell="A16" zoomScaleNormal="55" zoomScaleSheetLayoutView="100"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x14ac:dyDescent="0.5">
      <c r="T2" s="17"/>
    </row>
    <row r="3" spans="2:20" ht="48.05" customHeight="1" x14ac:dyDescent="0.5">
      <c r="B3" s="22" t="s">
        <v>78</v>
      </c>
      <c r="D3" s="26"/>
      <c r="E3" s="26"/>
      <c r="F3" s="26"/>
    </row>
    <row r="4" spans="2:20" ht="33.65" customHeight="1" thickBot="1" x14ac:dyDescent="0.55000000000000004">
      <c r="C4" s="329" t="s">
        <v>114</v>
      </c>
    </row>
    <row r="5" spans="2:20" ht="25.2" customHeight="1" thickBot="1" x14ac:dyDescent="0.55000000000000004">
      <c r="C5" s="19"/>
      <c r="E5" s="33"/>
      <c r="F5" s="583" t="s">
        <v>0</v>
      </c>
      <c r="G5" s="584"/>
      <c r="H5" s="584"/>
      <c r="I5" s="584"/>
      <c r="J5" s="585"/>
      <c r="K5" s="583" t="s">
        <v>1</v>
      </c>
      <c r="L5" s="584"/>
      <c r="M5" s="584"/>
      <c r="N5" s="584"/>
      <c r="O5" s="584"/>
      <c r="P5" s="584"/>
      <c r="Q5" s="584"/>
      <c r="R5" s="584"/>
      <c r="S5" s="584"/>
      <c r="T5" s="585"/>
    </row>
    <row r="6" spans="2:20" ht="50.15" customHeight="1" thickBot="1" x14ac:dyDescent="0.55000000000000004">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25" customHeight="1" x14ac:dyDescent="0.5">
      <c r="B7" s="785" t="s">
        <v>9</v>
      </c>
      <c r="C7" s="315"/>
      <c r="D7" s="316"/>
      <c r="E7" s="105" t="s">
        <v>17</v>
      </c>
      <c r="F7" s="104"/>
      <c r="G7" s="788"/>
      <c r="H7" s="789"/>
      <c r="I7" s="107"/>
      <c r="J7" s="108" t="str">
        <f>IF(G7="","",G7*0.438/1000)</f>
        <v/>
      </c>
      <c r="K7" s="109"/>
      <c r="L7" s="769"/>
      <c r="M7" s="770"/>
      <c r="N7" s="110"/>
      <c r="O7" s="110"/>
      <c r="P7" s="769" t="str">
        <f>IF(G7="","",(G7-L7))</f>
        <v/>
      </c>
      <c r="Q7" s="770"/>
      <c r="R7" s="111" t="str">
        <f>IF(P7="","",P7*0.438/1000)</f>
        <v/>
      </c>
      <c r="S7" s="112" t="str">
        <f>IF(R7="","",15)</f>
        <v/>
      </c>
      <c r="T7" s="113" t="str">
        <f>IF(R7="","",R7*S7)</f>
        <v/>
      </c>
    </row>
    <row r="8" spans="2:20" ht="20.25" customHeight="1" x14ac:dyDescent="0.5">
      <c r="B8" s="786"/>
      <c r="C8" s="114"/>
      <c r="D8" s="115"/>
      <c r="E8" s="116" t="s">
        <v>17</v>
      </c>
      <c r="F8" s="115"/>
      <c r="G8" s="790"/>
      <c r="H8" s="791"/>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25" customHeight="1" x14ac:dyDescent="0.5">
      <c r="B9" s="786"/>
      <c r="C9" s="114"/>
      <c r="D9" s="115"/>
      <c r="E9" s="116" t="s">
        <v>17</v>
      </c>
      <c r="F9" s="115"/>
      <c r="G9" s="790"/>
      <c r="H9" s="791"/>
      <c r="I9" s="119"/>
      <c r="J9" s="120" t="str">
        <f>IF(G9="","",G9*0.438/1000)</f>
        <v/>
      </c>
      <c r="K9" s="121"/>
      <c r="L9" s="726"/>
      <c r="M9" s="727"/>
      <c r="N9" s="124"/>
      <c r="O9" s="124"/>
      <c r="P9" s="726" t="str">
        <f>IF(G9="","",G9-L9)</f>
        <v/>
      </c>
      <c r="Q9" s="727"/>
      <c r="R9" s="125" t="str">
        <f>IF(P9="","",P9*0.438/1000)</f>
        <v/>
      </c>
      <c r="S9" s="126" t="str">
        <f t="shared" si="0"/>
        <v/>
      </c>
      <c r="T9" s="127" t="str">
        <f>IF(R9="","",R9*S9)</f>
        <v/>
      </c>
    </row>
    <row r="10" spans="2:20" ht="20.25" customHeight="1" x14ac:dyDescent="0.5">
      <c r="B10" s="786"/>
      <c r="C10" s="114"/>
      <c r="D10" s="115"/>
      <c r="E10" s="116" t="s">
        <v>17</v>
      </c>
      <c r="F10" s="115"/>
      <c r="G10" s="117"/>
      <c r="H10" s="118"/>
      <c r="I10" s="119"/>
      <c r="J10" s="120" t="str">
        <f t="shared" ref="J10:J11" si="1">IF(G10="","",G10*0.438/1000)</f>
        <v/>
      </c>
      <c r="K10" s="121"/>
      <c r="L10" s="122"/>
      <c r="M10" s="123"/>
      <c r="N10" s="124"/>
      <c r="O10" s="124"/>
      <c r="P10" s="726" t="str">
        <f>IF(G10="","",G10-L10)</f>
        <v/>
      </c>
      <c r="Q10" s="727"/>
      <c r="R10" s="125" t="str">
        <f t="shared" ref="R10:R11" si="2">IF(P10="","",P10*0.438/1000)</f>
        <v/>
      </c>
      <c r="S10" s="126" t="str">
        <f t="shared" si="0"/>
        <v/>
      </c>
      <c r="T10" s="127" t="str">
        <f>IF(R10="","",R10*S10)</f>
        <v/>
      </c>
    </row>
    <row r="11" spans="2:20" ht="20.25" customHeight="1" thickBot="1" x14ac:dyDescent="0.55000000000000004">
      <c r="B11" s="786"/>
      <c r="C11" s="128"/>
      <c r="D11" s="115"/>
      <c r="E11" s="116" t="s">
        <v>17</v>
      </c>
      <c r="F11" s="129"/>
      <c r="G11" s="130"/>
      <c r="H11" s="131"/>
      <c r="I11" s="132"/>
      <c r="J11" s="120" t="str">
        <f t="shared" si="1"/>
        <v/>
      </c>
      <c r="K11" s="133"/>
      <c r="L11" s="134"/>
      <c r="M11" s="135"/>
      <c r="N11" s="136"/>
      <c r="O11" s="136"/>
      <c r="P11" s="726" t="str">
        <f>IF(G11="","",G11-L11)</f>
        <v/>
      </c>
      <c r="Q11" s="727"/>
      <c r="R11" s="125" t="str">
        <f t="shared" si="2"/>
        <v/>
      </c>
      <c r="S11" s="126" t="str">
        <f t="shared" si="0"/>
        <v/>
      </c>
      <c r="T11" s="127" t="str">
        <f>IF(R11="","",R11*S11)</f>
        <v/>
      </c>
    </row>
    <row r="12" spans="2:20" ht="20.25" customHeight="1" thickTop="1" thickBot="1" x14ac:dyDescent="0.55000000000000004">
      <c r="B12" s="787"/>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20.25" customHeight="1" thickTop="1" x14ac:dyDescent="0.5">
      <c r="B13" s="714" t="s">
        <v>16</v>
      </c>
      <c r="C13" s="317"/>
      <c r="D13" s="318"/>
      <c r="E13" s="148" t="s">
        <v>17</v>
      </c>
      <c r="F13" s="149"/>
      <c r="G13" s="760"/>
      <c r="H13" s="761"/>
      <c r="I13" s="150"/>
      <c r="J13" s="151"/>
      <c r="K13" s="152"/>
      <c r="L13" s="762"/>
      <c r="M13" s="763"/>
      <c r="N13" s="153"/>
      <c r="O13" s="153"/>
      <c r="P13" s="762" t="str">
        <f>IF(AND(L13="",N13=""),"",L13-N13)</f>
        <v/>
      </c>
      <c r="Q13" s="763"/>
      <c r="R13" s="154" t="str">
        <f>IF(P13="","",P13*0.438/1000)</f>
        <v/>
      </c>
      <c r="S13" s="126" t="str">
        <f t="shared" si="0"/>
        <v/>
      </c>
      <c r="T13" s="155" t="str">
        <f t="shared" ref="T13:T15" si="3">IF(R13="","",R13*S13)</f>
        <v/>
      </c>
    </row>
    <row r="14" spans="2:20" ht="20.25" customHeight="1" x14ac:dyDescent="0.5">
      <c r="B14" s="715"/>
      <c r="C14" s="298"/>
      <c r="D14" s="311"/>
      <c r="E14" s="116" t="s">
        <v>17</v>
      </c>
      <c r="F14" s="156"/>
      <c r="G14" s="730"/>
      <c r="H14" s="731"/>
      <c r="I14" s="157"/>
      <c r="J14" s="158"/>
      <c r="K14" s="121"/>
      <c r="L14" s="726"/>
      <c r="M14" s="727"/>
      <c r="N14" s="124"/>
      <c r="O14" s="124"/>
      <c r="P14" s="726" t="str">
        <f>IF(AND(L14="",N14=""),"",L14-N14)</f>
        <v/>
      </c>
      <c r="Q14" s="780"/>
      <c r="R14" s="125" t="str">
        <f>IF(P14="","",P14*0.438/1000)</f>
        <v/>
      </c>
      <c r="S14" s="126" t="str">
        <f t="shared" si="0"/>
        <v/>
      </c>
      <c r="T14" s="127" t="str">
        <f t="shared" si="3"/>
        <v/>
      </c>
    </row>
    <row r="15" spans="2:20" ht="20.25" customHeight="1" x14ac:dyDescent="0.5">
      <c r="B15" s="715"/>
      <c r="C15" s="114"/>
      <c r="D15" s="115"/>
      <c r="E15" s="116" t="s">
        <v>17</v>
      </c>
      <c r="F15" s="156"/>
      <c r="G15" s="730"/>
      <c r="H15" s="731"/>
      <c r="I15" s="157"/>
      <c r="J15" s="158"/>
      <c r="K15" s="121"/>
      <c r="L15" s="726"/>
      <c r="M15" s="727"/>
      <c r="N15" s="124"/>
      <c r="O15" s="124"/>
      <c r="P15" s="726" t="str">
        <f>IF(AND(L15="",N15=""),"",L15-N15)</f>
        <v/>
      </c>
      <c r="Q15" s="780"/>
      <c r="R15" s="125" t="str">
        <f>IF(P15="","",P15*0.438/1000)</f>
        <v/>
      </c>
      <c r="S15" s="126" t="str">
        <f t="shared" si="0"/>
        <v/>
      </c>
      <c r="T15" s="127" t="str">
        <f t="shared" si="3"/>
        <v/>
      </c>
    </row>
    <row r="16" spans="2:20" ht="20.25" customHeight="1" x14ac:dyDescent="0.5">
      <c r="B16" s="715"/>
      <c r="C16" s="114"/>
      <c r="D16" s="115"/>
      <c r="E16" s="116" t="s">
        <v>17</v>
      </c>
      <c r="F16" s="156"/>
      <c r="G16" s="730"/>
      <c r="H16" s="731"/>
      <c r="I16" s="157"/>
      <c r="J16" s="158"/>
      <c r="K16" s="121"/>
      <c r="L16" s="122"/>
      <c r="M16" s="123"/>
      <c r="N16" s="124"/>
      <c r="O16" s="124"/>
      <c r="P16" s="726" t="str">
        <f>IF(AND(L16="",N16=""),"",L16-N16)</f>
        <v/>
      </c>
      <c r="Q16" s="780"/>
      <c r="R16" s="125" t="str">
        <f>IF(P16="","",P16*0.438/1000)</f>
        <v/>
      </c>
      <c r="S16" s="126" t="str">
        <f t="shared" si="0"/>
        <v/>
      </c>
      <c r="T16" s="127"/>
    </row>
    <row r="17" spans="2:20" ht="20.25" customHeight="1" thickBot="1" x14ac:dyDescent="0.55000000000000004">
      <c r="B17" s="715"/>
      <c r="C17" s="128"/>
      <c r="D17" s="115"/>
      <c r="E17" s="116" t="s">
        <v>17</v>
      </c>
      <c r="F17" s="156"/>
      <c r="G17" s="730"/>
      <c r="H17" s="731"/>
      <c r="I17" s="160"/>
      <c r="J17" s="161"/>
      <c r="K17" s="133"/>
      <c r="L17" s="134"/>
      <c r="M17" s="135"/>
      <c r="N17" s="136"/>
      <c r="O17" s="136"/>
      <c r="P17" s="726" t="str">
        <f>IF(AND(L17="",N17=""),"",L17-N17)</f>
        <v/>
      </c>
      <c r="Q17" s="780"/>
      <c r="R17" s="125" t="str">
        <f>IF(P17="","",P17*0.438/1000)</f>
        <v/>
      </c>
      <c r="S17" s="126" t="str">
        <f t="shared" si="0"/>
        <v/>
      </c>
      <c r="T17" s="162"/>
    </row>
    <row r="18" spans="2:20" ht="20.25" customHeight="1" thickTop="1" thickBot="1" x14ac:dyDescent="0.55000000000000004">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0.25" customHeight="1" thickBot="1" x14ac:dyDescent="0.55000000000000004">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6.65"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5.2" customHeight="1" thickBot="1" x14ac:dyDescent="0.55000000000000004">
      <c r="B21" s="7"/>
      <c r="C21" s="19"/>
      <c r="E21" s="34"/>
      <c r="F21" s="583" t="s">
        <v>0</v>
      </c>
      <c r="G21" s="584"/>
      <c r="H21" s="584"/>
      <c r="I21" s="584"/>
      <c r="J21" s="585"/>
      <c r="K21" s="583" t="s">
        <v>1</v>
      </c>
      <c r="L21" s="584"/>
      <c r="M21" s="584"/>
      <c r="N21" s="584"/>
      <c r="O21" s="584"/>
      <c r="P21" s="584"/>
      <c r="Q21" s="584"/>
      <c r="R21" s="584"/>
      <c r="S21" s="584"/>
      <c r="T21" s="585"/>
    </row>
    <row r="22" spans="2:20" ht="50.4" customHeight="1" thickBot="1" x14ac:dyDescent="0.55000000000000004">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25" customHeight="1" x14ac:dyDescent="0.5">
      <c r="B23" s="709" t="s">
        <v>9</v>
      </c>
      <c r="C23" s="103"/>
      <c r="D23" s="104"/>
      <c r="E23" s="183"/>
      <c r="F23" s="104"/>
      <c r="G23" s="184"/>
      <c r="H23" s="185"/>
      <c r="I23" s="107"/>
      <c r="J23" s="186"/>
      <c r="K23" s="109"/>
      <c r="L23" s="184"/>
      <c r="M23" s="185"/>
      <c r="N23" s="107"/>
      <c r="O23" s="107"/>
      <c r="P23" s="106" t="str">
        <f t="shared" ref="P23:P24" si="4">IF(G23="","",G23-L23)</f>
        <v/>
      </c>
      <c r="Q23" s="185"/>
      <c r="R23" s="187"/>
      <c r="S23" s="126" t="str">
        <f t="shared" ref="S23:S27" si="5">IF(R23="","",15)</f>
        <v/>
      </c>
      <c r="T23" s="113" t="str">
        <f t="shared" ref="T23:T24" si="6">IF(R23="","",R23*S23)</f>
        <v/>
      </c>
    </row>
    <row r="24" spans="2:20" ht="20.25" customHeight="1" x14ac:dyDescent="0.5">
      <c r="B24" s="710"/>
      <c r="C24" s="188"/>
      <c r="D24" s="189"/>
      <c r="E24" s="190"/>
      <c r="F24" s="115"/>
      <c r="G24" s="191"/>
      <c r="H24" s="192"/>
      <c r="I24" s="119"/>
      <c r="J24" s="193"/>
      <c r="K24" s="121"/>
      <c r="L24" s="191"/>
      <c r="M24" s="192"/>
      <c r="N24" s="119"/>
      <c r="O24" s="119"/>
      <c r="P24" s="117" t="str">
        <f t="shared" si="4"/>
        <v/>
      </c>
      <c r="Q24" s="192"/>
      <c r="R24" s="194"/>
      <c r="S24" s="126" t="str">
        <f t="shared" si="5"/>
        <v/>
      </c>
      <c r="T24" s="127" t="str">
        <f t="shared" si="6"/>
        <v/>
      </c>
    </row>
    <row r="25" spans="2:20" ht="20.25" customHeight="1" x14ac:dyDescent="0.5">
      <c r="B25" s="710"/>
      <c r="C25" s="188"/>
      <c r="D25" s="189"/>
      <c r="E25" s="190"/>
      <c r="F25" s="115"/>
      <c r="G25" s="191"/>
      <c r="H25" s="192"/>
      <c r="I25" s="119"/>
      <c r="J25" s="193"/>
      <c r="K25" s="121"/>
      <c r="L25" s="191"/>
      <c r="M25" s="192"/>
      <c r="N25" s="119"/>
      <c r="O25" s="119"/>
      <c r="P25" s="117"/>
      <c r="Q25" s="192"/>
      <c r="R25" s="194"/>
      <c r="S25" s="126" t="str">
        <f t="shared" si="5"/>
        <v/>
      </c>
      <c r="T25" s="127"/>
    </row>
    <row r="26" spans="2:20" ht="20.25" customHeight="1" x14ac:dyDescent="0.5">
      <c r="B26" s="710"/>
      <c r="C26" s="188"/>
      <c r="D26" s="189"/>
      <c r="E26" s="190"/>
      <c r="F26" s="115"/>
      <c r="G26" s="191"/>
      <c r="H26" s="192"/>
      <c r="I26" s="119"/>
      <c r="J26" s="193"/>
      <c r="K26" s="121"/>
      <c r="L26" s="191"/>
      <c r="M26" s="192"/>
      <c r="N26" s="119"/>
      <c r="O26" s="191"/>
      <c r="P26" s="117"/>
      <c r="Q26" s="192"/>
      <c r="R26" s="194"/>
      <c r="S26" s="126" t="str">
        <f t="shared" si="5"/>
        <v/>
      </c>
      <c r="T26" s="127"/>
    </row>
    <row r="27" spans="2:20" ht="20.25" customHeight="1" thickBot="1" x14ac:dyDescent="0.55000000000000004">
      <c r="B27" s="710"/>
      <c r="C27" s="195"/>
      <c r="D27" s="189"/>
      <c r="E27" s="190"/>
      <c r="F27" s="129"/>
      <c r="G27" s="196"/>
      <c r="H27" s="197"/>
      <c r="I27" s="132"/>
      <c r="J27" s="198"/>
      <c r="K27" s="133"/>
      <c r="L27" s="196"/>
      <c r="M27" s="197"/>
      <c r="N27" s="132"/>
      <c r="O27" s="196"/>
      <c r="P27" s="130"/>
      <c r="Q27" s="197"/>
      <c r="R27" s="199"/>
      <c r="S27" s="126" t="str">
        <f t="shared" si="5"/>
        <v/>
      </c>
      <c r="T27" s="162"/>
    </row>
    <row r="28" spans="2:20" ht="20.25" customHeight="1" thickTop="1" thickBot="1" x14ac:dyDescent="0.55000000000000004">
      <c r="B28" s="711"/>
      <c r="C28" s="200" t="s">
        <v>42</v>
      </c>
      <c r="D28" s="712"/>
      <c r="E28" s="713"/>
      <c r="F28" s="201" t="s">
        <v>17</v>
      </c>
      <c r="G28" s="266" t="s">
        <v>83</v>
      </c>
      <c r="H28" s="202"/>
      <c r="I28" s="203">
        <f>SUM(I23:I27)</f>
        <v>0</v>
      </c>
      <c r="J28" s="204">
        <f>SUM(J23:J27)</f>
        <v>0</v>
      </c>
      <c r="K28" s="205" t="s">
        <v>17</v>
      </c>
      <c r="L28" s="266" t="s">
        <v>83</v>
      </c>
      <c r="M28" s="202"/>
      <c r="N28" s="203">
        <f>SUM(N23:N27)</f>
        <v>0</v>
      </c>
      <c r="O28" s="206" t="s">
        <v>17</v>
      </c>
      <c r="P28" s="207" t="s">
        <v>17</v>
      </c>
      <c r="Q28" s="208" t="s">
        <v>17</v>
      </c>
      <c r="R28" s="209">
        <f>SUM(R23:R27)</f>
        <v>0</v>
      </c>
      <c r="S28" s="210" t="s">
        <v>17</v>
      </c>
      <c r="T28" s="211">
        <f>SUM(T23:T27)</f>
        <v>0</v>
      </c>
    </row>
    <row r="29" spans="2:20" ht="20.25" customHeight="1" x14ac:dyDescent="0.5">
      <c r="B29" s="714" t="s">
        <v>16</v>
      </c>
      <c r="C29" s="212"/>
      <c r="D29" s="213"/>
      <c r="E29" s="214"/>
      <c r="F29" s="215"/>
      <c r="G29" s="754"/>
      <c r="H29" s="755"/>
      <c r="I29" s="216"/>
      <c r="J29" s="217"/>
      <c r="K29" s="109"/>
      <c r="L29" s="184"/>
      <c r="M29" s="185"/>
      <c r="N29" s="107"/>
      <c r="O29" s="107"/>
      <c r="P29" s="106"/>
      <c r="Q29" s="218"/>
      <c r="R29" s="187"/>
      <c r="S29" s="126" t="str">
        <f t="shared" ref="S29:S33" si="7">IF(R29="","",15)</f>
        <v/>
      </c>
      <c r="T29" s="113" t="str">
        <f>IF(R29="","",R29*S29)</f>
        <v/>
      </c>
    </row>
    <row r="30" spans="2:20" ht="20.25" customHeight="1" x14ac:dyDescent="0.5">
      <c r="B30" s="715"/>
      <c r="C30" s="219"/>
      <c r="D30" s="159"/>
      <c r="E30" s="220"/>
      <c r="F30" s="156"/>
      <c r="G30" s="730"/>
      <c r="H30" s="731"/>
      <c r="I30" s="157"/>
      <c r="J30" s="221"/>
      <c r="K30" s="121"/>
      <c r="L30" s="191"/>
      <c r="M30" s="192"/>
      <c r="N30" s="119"/>
      <c r="O30" s="119"/>
      <c r="P30" s="117"/>
      <c r="Q30" s="192"/>
      <c r="R30" s="194"/>
      <c r="S30" s="126" t="str">
        <f t="shared" si="7"/>
        <v/>
      </c>
      <c r="T30" s="127" t="str">
        <f t="shared" ref="T30:T33" si="8">IF(R30="","",R30*S30)</f>
        <v/>
      </c>
    </row>
    <row r="31" spans="2:20" ht="20.25" customHeight="1" x14ac:dyDescent="0.5">
      <c r="B31" s="715"/>
      <c r="C31" s="222"/>
      <c r="D31" s="159"/>
      <c r="E31" s="220"/>
      <c r="F31" s="156"/>
      <c r="G31" s="730"/>
      <c r="H31" s="731"/>
      <c r="I31" s="157"/>
      <c r="J31" s="221"/>
      <c r="K31" s="121"/>
      <c r="L31" s="191"/>
      <c r="M31" s="192"/>
      <c r="N31" s="119"/>
      <c r="O31" s="119"/>
      <c r="P31" s="117"/>
      <c r="Q31" s="223"/>
      <c r="R31" s="194"/>
      <c r="S31" s="126" t="str">
        <f t="shared" si="7"/>
        <v/>
      </c>
      <c r="T31" s="127" t="str">
        <f t="shared" si="8"/>
        <v/>
      </c>
    </row>
    <row r="32" spans="2:20" ht="20.25" customHeight="1" x14ac:dyDescent="0.5">
      <c r="B32" s="715"/>
      <c r="C32" s="222"/>
      <c r="D32" s="159"/>
      <c r="E32" s="220"/>
      <c r="F32" s="156"/>
      <c r="G32" s="730"/>
      <c r="H32" s="731"/>
      <c r="I32" s="157"/>
      <c r="J32" s="221"/>
      <c r="K32" s="121"/>
      <c r="L32" s="191"/>
      <c r="M32" s="192"/>
      <c r="N32" s="119"/>
      <c r="O32" s="119"/>
      <c r="P32" s="117"/>
      <c r="Q32" s="223"/>
      <c r="R32" s="194"/>
      <c r="S32" s="126" t="str">
        <f t="shared" si="7"/>
        <v/>
      </c>
      <c r="T32" s="127" t="str">
        <f t="shared" si="8"/>
        <v/>
      </c>
    </row>
    <row r="33" spans="2:20" ht="20.25" customHeight="1" thickBot="1" x14ac:dyDescent="0.55000000000000004">
      <c r="B33" s="715"/>
      <c r="C33" s="224"/>
      <c r="D33" s="159"/>
      <c r="E33" s="220"/>
      <c r="F33" s="156"/>
      <c r="G33" s="730"/>
      <c r="H33" s="731"/>
      <c r="I33" s="160"/>
      <c r="J33" s="225"/>
      <c r="K33" s="133"/>
      <c r="L33" s="196"/>
      <c r="M33" s="197"/>
      <c r="N33" s="132"/>
      <c r="O33" s="132"/>
      <c r="P33" s="130"/>
      <c r="Q33" s="226"/>
      <c r="R33" s="199"/>
      <c r="S33" s="126" t="str">
        <f t="shared" si="7"/>
        <v/>
      </c>
      <c r="T33" s="127" t="str">
        <f t="shared" si="8"/>
        <v/>
      </c>
    </row>
    <row r="34" spans="2:20" ht="20.25" customHeight="1" thickTop="1" thickBot="1" x14ac:dyDescent="0.55000000000000004">
      <c r="B34" s="716"/>
      <c r="C34" s="227" t="s">
        <v>43</v>
      </c>
      <c r="D34" s="756"/>
      <c r="E34" s="757"/>
      <c r="F34" s="228" t="s">
        <v>17</v>
      </c>
      <c r="G34" s="758"/>
      <c r="H34" s="759"/>
      <c r="I34" s="229"/>
      <c r="J34" s="230"/>
      <c r="K34" s="205" t="s">
        <v>17</v>
      </c>
      <c r="L34" s="266" t="s">
        <v>83</v>
      </c>
      <c r="M34" s="202"/>
      <c r="N34" s="203">
        <f>SUM(N29:N33)</f>
        <v>0</v>
      </c>
      <c r="O34" s="231" t="s">
        <v>17</v>
      </c>
      <c r="P34" s="210" t="s">
        <v>17</v>
      </c>
      <c r="Q34" s="208" t="s">
        <v>17</v>
      </c>
      <c r="R34" s="209">
        <f>SUM(R29:R33)</f>
        <v>0</v>
      </c>
      <c r="S34" s="210" t="s">
        <v>17</v>
      </c>
      <c r="T34" s="211">
        <f>SUM(T29:T33)</f>
        <v>0</v>
      </c>
    </row>
    <row r="35" spans="2:20" ht="20.25" customHeight="1" thickBot="1" x14ac:dyDescent="0.55000000000000004">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8.55" customHeight="1" thickBot="1" x14ac:dyDescent="0.6">
      <c r="B36" s="626"/>
      <c r="C36" s="781"/>
      <c r="D36" s="56"/>
      <c r="E36" s="56"/>
      <c r="G36" s="46"/>
      <c r="I36" s="68" t="s">
        <v>52</v>
      </c>
      <c r="J36" s="47"/>
      <c r="K36" s="16"/>
      <c r="N36" s="69" t="s">
        <v>48</v>
      </c>
      <c r="P36" s="48"/>
      <c r="R36" s="45" t="s">
        <v>53</v>
      </c>
      <c r="S36" s="49"/>
      <c r="T36" s="78" t="s">
        <v>49</v>
      </c>
    </row>
    <row r="37" spans="2:20" ht="32.950000000000003" customHeight="1" thickBot="1" x14ac:dyDescent="0.55000000000000004">
      <c r="B37" s="55"/>
      <c r="C37" s="19" t="s">
        <v>35</v>
      </c>
      <c r="D37" s="599"/>
      <c r="E37" s="599"/>
      <c r="F37" s="26"/>
      <c r="G37" s="627"/>
      <c r="H37" s="782"/>
      <c r="I37" s="83">
        <f>I28</f>
        <v>0</v>
      </c>
      <c r="J37" s="47" t="s">
        <v>44</v>
      </c>
      <c r="K37" s="51"/>
      <c r="L37" s="52"/>
      <c r="M37" s="53"/>
      <c r="N37" s="83">
        <f>N28+N34</f>
        <v>0</v>
      </c>
      <c r="O37" s="54" t="s">
        <v>44</v>
      </c>
      <c r="P37" s="734"/>
      <c r="Q37" s="734"/>
      <c r="R37" s="84">
        <f>SUM(R19,R35)</f>
        <v>0</v>
      </c>
      <c r="S37" s="50"/>
      <c r="T37" s="84">
        <f>SUM(T19,T35)</f>
        <v>0</v>
      </c>
    </row>
    <row r="38" spans="2:20" ht="4.1500000000000004" customHeight="1" thickBot="1" x14ac:dyDescent="0.55000000000000004">
      <c r="C38" s="8"/>
      <c r="K38" s="85"/>
      <c r="S38" s="751"/>
      <c r="T38" s="751"/>
    </row>
    <row r="39" spans="2:20" ht="19.399999999999999" customHeight="1" thickBot="1" x14ac:dyDescent="0.55000000000000004">
      <c r="B39" s="100"/>
      <c r="C39" s="245" t="s">
        <v>34</v>
      </c>
      <c r="D39" s="724" t="s">
        <v>31</v>
      </c>
      <c r="E39" s="725"/>
      <c r="F39" s="246"/>
      <c r="G39" s="320" t="s">
        <v>90</v>
      </c>
      <c r="H39" s="319" t="s">
        <v>24</v>
      </c>
      <c r="I39" s="247" t="s">
        <v>33</v>
      </c>
      <c r="J39" s="248" t="s">
        <v>32</v>
      </c>
      <c r="K39" s="85"/>
      <c r="S39" s="86"/>
      <c r="T39" s="86"/>
    </row>
    <row r="40" spans="2:20" ht="19.399999999999999" customHeight="1" x14ac:dyDescent="0.5">
      <c r="B40" s="100"/>
      <c r="C40" s="719" t="s">
        <v>5</v>
      </c>
      <c r="D40" s="747" t="s">
        <v>40</v>
      </c>
      <c r="E40" s="748"/>
      <c r="F40" s="249"/>
      <c r="G40" s="107"/>
      <c r="H40" s="104" t="s">
        <v>29</v>
      </c>
      <c r="I40" s="249"/>
      <c r="J40" s="250">
        <f>G40*0.438/1000</f>
        <v>0</v>
      </c>
      <c r="K40" s="8"/>
      <c r="M40" s="8"/>
      <c r="S40" s="8"/>
    </row>
    <row r="41" spans="2:20" ht="19.399999999999999" customHeight="1" x14ac:dyDescent="0.5">
      <c r="B41" s="100"/>
      <c r="C41" s="720"/>
      <c r="D41" s="722" t="s">
        <v>45</v>
      </c>
      <c r="E41" s="723"/>
      <c r="F41" s="251"/>
      <c r="G41" s="119"/>
      <c r="H41" s="115" t="s">
        <v>29</v>
      </c>
      <c r="I41" s="251"/>
      <c r="J41" s="252"/>
      <c r="K41" s="8"/>
      <c r="M41" s="8"/>
      <c r="S41" s="8"/>
    </row>
    <row r="42" spans="2:20" ht="19.399999999999999" customHeight="1" thickBot="1" x14ac:dyDescent="0.55000000000000004">
      <c r="B42" s="100"/>
      <c r="C42" s="721"/>
      <c r="D42" s="717" t="s">
        <v>41</v>
      </c>
      <c r="E42" s="718"/>
      <c r="F42" s="253"/>
      <c r="G42" s="254">
        <f>SUM(G40:G41)</f>
        <v>0</v>
      </c>
      <c r="H42" s="115" t="s">
        <v>29</v>
      </c>
      <c r="I42" s="253"/>
      <c r="J42" s="255">
        <f>J40</f>
        <v>0</v>
      </c>
      <c r="K42" s="8"/>
      <c r="M42" s="8"/>
      <c r="S42" s="8"/>
    </row>
    <row r="43" spans="2:20" ht="19.399999999999999" customHeight="1" x14ac:dyDescent="0.5">
      <c r="B43" s="100"/>
      <c r="C43" s="719" t="s">
        <v>30</v>
      </c>
      <c r="D43" s="749" t="str">
        <f>IF(施設①!D43="","",施設①!D43)</f>
        <v/>
      </c>
      <c r="E43" s="750"/>
      <c r="F43" s="256"/>
      <c r="G43" s="107"/>
      <c r="H43" s="104"/>
      <c r="I43" s="107"/>
      <c r="J43" s="250"/>
      <c r="K43" s="90"/>
      <c r="R43" s="744"/>
    </row>
    <row r="44" spans="2:20" ht="19.399999999999999" customHeight="1" x14ac:dyDescent="0.5">
      <c r="B44" s="100"/>
      <c r="C44" s="720"/>
      <c r="D44" s="745" t="str">
        <f>IF(施設①!D44="","",施設①!D44)</f>
        <v/>
      </c>
      <c r="E44" s="746"/>
      <c r="F44" s="257"/>
      <c r="G44" s="119"/>
      <c r="H44" s="115"/>
      <c r="I44" s="119"/>
      <c r="J44" s="258"/>
      <c r="K44" s="90"/>
      <c r="R44" s="744"/>
    </row>
    <row r="45" spans="2:20" ht="19.399999999999999" customHeight="1" x14ac:dyDescent="0.5">
      <c r="B45" s="100"/>
      <c r="C45" s="720"/>
      <c r="D45" s="745" t="str">
        <f>IF(施設①!D45="","",施設①!D45)</f>
        <v/>
      </c>
      <c r="E45" s="746"/>
      <c r="F45" s="257"/>
      <c r="G45" s="119"/>
      <c r="H45" s="115"/>
      <c r="I45" s="119"/>
      <c r="J45" s="258"/>
      <c r="K45" s="90"/>
      <c r="Q45" s="62"/>
      <c r="R45" s="26"/>
    </row>
    <row r="46" spans="2:20" ht="19.399999999999999" customHeight="1" x14ac:dyDescent="0.5">
      <c r="B46" s="100"/>
      <c r="C46" s="720"/>
      <c r="D46" s="745" t="str">
        <f>IF(施設①!D46="","",施設①!D46)</f>
        <v/>
      </c>
      <c r="E46" s="746"/>
      <c r="F46" s="257"/>
      <c r="G46" s="119"/>
      <c r="H46" s="115"/>
      <c r="I46" s="119"/>
      <c r="J46" s="258"/>
      <c r="K46" s="90"/>
      <c r="Q46" s="62"/>
      <c r="R46" s="26"/>
    </row>
    <row r="47" spans="2:20" ht="19.399999999999999" customHeight="1" thickBot="1" x14ac:dyDescent="0.55000000000000004">
      <c r="B47" s="100"/>
      <c r="C47" s="721"/>
      <c r="D47" s="783" t="str">
        <f>IF(施設①!D47="","",施設①!D47)</f>
        <v/>
      </c>
      <c r="E47" s="784"/>
      <c r="F47" s="260"/>
      <c r="G47" s="254"/>
      <c r="H47" s="259"/>
      <c r="I47" s="254"/>
      <c r="J47" s="255"/>
      <c r="K47" s="90"/>
      <c r="Q47" s="62"/>
      <c r="R47" s="26"/>
    </row>
    <row r="48" spans="2:20" ht="14.95" customHeight="1" thickBot="1" x14ac:dyDescent="0.55000000000000004">
      <c r="B48" s="779" t="s">
        <v>148</v>
      </c>
      <c r="C48" s="779"/>
      <c r="D48" s="779"/>
      <c r="E48" s="779"/>
      <c r="F48" s="779"/>
      <c r="I48" s="67" t="s">
        <v>50</v>
      </c>
      <c r="J48" s="93" t="s">
        <v>51</v>
      </c>
      <c r="K48" s="90"/>
      <c r="N48" s="26"/>
      <c r="Q48" s="62"/>
      <c r="R48" s="26"/>
    </row>
    <row r="49" spans="2:18" ht="41.15" customHeight="1" thickBot="1" x14ac:dyDescent="0.55000000000000004">
      <c r="B49" s="779"/>
      <c r="C49" s="779"/>
      <c r="D49" s="779"/>
      <c r="E49" s="779"/>
      <c r="F49" s="779"/>
      <c r="I49" s="74">
        <f>SUM(I43:I47)</f>
        <v>0</v>
      </c>
      <c r="J49" s="75">
        <f>SUM(J42:J47)</f>
        <v>0</v>
      </c>
      <c r="K49" s="90"/>
      <c r="N49" s="94"/>
      <c r="P49" s="62"/>
      <c r="Q49" s="62"/>
      <c r="R49" s="94"/>
    </row>
    <row r="50" spans="2:18" ht="19.399999999999999" customHeight="1" x14ac:dyDescent="0.5">
      <c r="K50" s="90"/>
    </row>
    <row r="51" spans="2:18" ht="19.399999999999999" customHeight="1" x14ac:dyDescent="0.5">
      <c r="K51" s="85"/>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13:B18"/>
    <mergeCell ref="B7:B12"/>
    <mergeCell ref="G7:H7"/>
    <mergeCell ref="L7:M7"/>
    <mergeCell ref="P7:Q7"/>
    <mergeCell ref="G8:H8"/>
    <mergeCell ref="D12:E12"/>
    <mergeCell ref="G12:H12"/>
    <mergeCell ref="L12:M12"/>
    <mergeCell ref="P12:Q12"/>
    <mergeCell ref="L8:M8"/>
    <mergeCell ref="P8:Q8"/>
    <mergeCell ref="G9:H9"/>
    <mergeCell ref="L9:M9"/>
    <mergeCell ref="P9:Q9"/>
    <mergeCell ref="G13:H13"/>
    <mergeCell ref="F5:J5"/>
    <mergeCell ref="K5:T5"/>
    <mergeCell ref="G6:H6"/>
    <mergeCell ref="L6:M6"/>
    <mergeCell ref="P6:Q6"/>
    <mergeCell ref="L13:M13"/>
    <mergeCell ref="P13:Q13"/>
    <mergeCell ref="G14:H14"/>
    <mergeCell ref="L14:M14"/>
    <mergeCell ref="P14:Q14"/>
    <mergeCell ref="D18:E18"/>
    <mergeCell ref="G18:H18"/>
    <mergeCell ref="L18:M18"/>
    <mergeCell ref="P18:Q18"/>
    <mergeCell ref="G15:H15"/>
    <mergeCell ref="L15:M15"/>
    <mergeCell ref="P15:Q15"/>
    <mergeCell ref="D35:E35"/>
    <mergeCell ref="G29:H29"/>
    <mergeCell ref="G30:H30"/>
    <mergeCell ref="G31:H31"/>
    <mergeCell ref="D34:E34"/>
    <mergeCell ref="G34:H34"/>
    <mergeCell ref="G32:H32"/>
    <mergeCell ref="G33:H33"/>
    <mergeCell ref="G19:H19"/>
    <mergeCell ref="L19:M19"/>
    <mergeCell ref="P19:Q19"/>
    <mergeCell ref="S38:T38"/>
    <mergeCell ref="F21:J21"/>
    <mergeCell ref="K21:T21"/>
    <mergeCell ref="R43:R44"/>
    <mergeCell ref="D44:E44"/>
    <mergeCell ref="D45:E45"/>
    <mergeCell ref="C40:C42"/>
    <mergeCell ref="D40:E40"/>
    <mergeCell ref="D41:E41"/>
    <mergeCell ref="D42:E42"/>
    <mergeCell ref="D43:E43"/>
    <mergeCell ref="C43:C47"/>
    <mergeCell ref="D46:E46"/>
    <mergeCell ref="D47:E47"/>
    <mergeCell ref="B48:F49"/>
    <mergeCell ref="P10:Q10"/>
    <mergeCell ref="P11:Q11"/>
    <mergeCell ref="G16:H16"/>
    <mergeCell ref="P16:Q16"/>
    <mergeCell ref="G17:H17"/>
    <mergeCell ref="P17:Q17"/>
    <mergeCell ref="B36:C36"/>
    <mergeCell ref="D37:E37"/>
    <mergeCell ref="G37:H37"/>
    <mergeCell ref="P37:Q37"/>
    <mergeCell ref="D39:E39"/>
    <mergeCell ref="B23:B28"/>
    <mergeCell ref="D28:E28"/>
    <mergeCell ref="B29:B34"/>
    <mergeCell ref="D19:E19"/>
  </mergeCells>
  <phoneticPr fontId="2"/>
  <pageMargins left="0.4" right="0.3" top="0.51" bottom="0.23" header="0.3" footer="0.3"/>
  <pageSetup paperSize="9" scale="49" orientation="landscape"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DD681F-9A07-40A1-B99C-B59D0E7CB9C8}">
  <sheetPr>
    <pageSetUpPr fitToPage="1"/>
  </sheetPr>
  <dimension ref="B1:T55"/>
  <sheetViews>
    <sheetView showGridLines="0" view="pageBreakPreview" zoomScaleNormal="55" zoomScaleSheetLayoutView="100" workbookViewId="0"/>
  </sheetViews>
  <sheetFormatPr defaultColWidth="8.7265625" defaultRowHeight="19.95" x14ac:dyDescent="0.5"/>
  <cols>
    <col min="1" max="1" width="2" style="8" customWidth="1"/>
    <col min="2" max="2" width="8.7265625" style="8"/>
    <col min="3" max="3" width="26.453125" style="18" customWidth="1"/>
    <col min="4" max="4" width="13.08984375" style="14" customWidth="1"/>
    <col min="5" max="5" width="11.6328125" style="14" customWidth="1"/>
    <col min="6" max="6" width="8" style="14" customWidth="1"/>
    <col min="7" max="7" width="18.08984375" style="8" customWidth="1"/>
    <col min="8" max="8" width="7.08984375" style="14" customWidth="1"/>
    <col min="9" max="9" width="14.6328125" style="8" customWidth="1"/>
    <col min="10" max="10" width="14.7265625" style="8" customWidth="1"/>
    <col min="11" max="11" width="9.08984375" style="42" customWidth="1"/>
    <col min="12" max="12" width="16.36328125" style="8" customWidth="1"/>
    <col min="13" max="13" width="6.6328125" style="14" customWidth="1"/>
    <col min="14" max="14" width="16.7265625" style="8" customWidth="1"/>
    <col min="15" max="15" width="13.6328125" style="8" customWidth="1"/>
    <col min="16" max="16" width="15.453125" style="8" customWidth="1"/>
    <col min="17" max="17" width="7" style="8" customWidth="1"/>
    <col min="18" max="18" width="16.6328125" style="8" customWidth="1"/>
    <col min="19" max="19" width="7.08984375" style="14" customWidth="1"/>
    <col min="20" max="20" width="15.08984375" style="8" customWidth="1"/>
    <col min="21" max="21" width="3.7265625" style="8" customWidth="1"/>
    <col min="22" max="16384" width="8.7265625" style="8"/>
  </cols>
  <sheetData>
    <row r="1" spans="2:20" ht="5.15" customHeight="1" x14ac:dyDescent="0.5"/>
    <row r="2" spans="2:20" x14ac:dyDescent="0.5">
      <c r="T2" s="17"/>
    </row>
    <row r="3" spans="2:20" ht="48.05" customHeight="1" x14ac:dyDescent="0.5">
      <c r="B3" s="22" t="s">
        <v>77</v>
      </c>
      <c r="D3" s="26"/>
      <c r="E3" s="26"/>
      <c r="F3" s="26"/>
    </row>
    <row r="4" spans="2:20" ht="33.65" customHeight="1" thickBot="1" x14ac:dyDescent="0.55000000000000004">
      <c r="C4" s="329" t="s">
        <v>115</v>
      </c>
    </row>
    <row r="5" spans="2:20" ht="25.2" customHeight="1" thickBot="1" x14ac:dyDescent="0.55000000000000004">
      <c r="C5" s="19"/>
      <c r="E5" s="33"/>
      <c r="F5" s="583" t="s">
        <v>0</v>
      </c>
      <c r="G5" s="584"/>
      <c r="H5" s="584"/>
      <c r="I5" s="584"/>
      <c r="J5" s="585"/>
      <c r="K5" s="583" t="s">
        <v>1</v>
      </c>
      <c r="L5" s="584"/>
      <c r="M5" s="584"/>
      <c r="N5" s="584"/>
      <c r="O5" s="584"/>
      <c r="P5" s="584"/>
      <c r="Q5" s="584"/>
      <c r="R5" s="584"/>
      <c r="S5" s="584"/>
      <c r="T5" s="585"/>
    </row>
    <row r="6" spans="2:20" ht="50.15" customHeight="1" thickBot="1" x14ac:dyDescent="0.55000000000000004">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2:20" ht="20.25" customHeight="1" x14ac:dyDescent="0.5">
      <c r="B7" s="785" t="s">
        <v>9</v>
      </c>
      <c r="C7" s="20"/>
      <c r="D7" s="36"/>
      <c r="E7" s="105" t="s">
        <v>17</v>
      </c>
      <c r="F7" s="104">
        <v>25</v>
      </c>
      <c r="G7" s="788"/>
      <c r="H7" s="789"/>
      <c r="I7" s="107"/>
      <c r="J7" s="108" t="str">
        <f>IF(G7="","",G7*0.438/1000)</f>
        <v/>
      </c>
      <c r="K7" s="109"/>
      <c r="L7" s="769"/>
      <c r="M7" s="770"/>
      <c r="N7" s="110"/>
      <c r="O7" s="110"/>
      <c r="P7" s="769" t="str">
        <f>IF(G7="","",(G7-L7))</f>
        <v/>
      </c>
      <c r="Q7" s="770"/>
      <c r="R7" s="111" t="str">
        <f>IF(P7="","",P7*0.438/1000)</f>
        <v/>
      </c>
      <c r="S7" s="112" t="str">
        <f>IF(R7="","",15)</f>
        <v/>
      </c>
      <c r="T7" s="113" t="str">
        <f>IF(R7="","",R7*S7)</f>
        <v/>
      </c>
    </row>
    <row r="8" spans="2:20" ht="20.25" customHeight="1" x14ac:dyDescent="0.5">
      <c r="B8" s="786"/>
      <c r="C8" s="114"/>
      <c r="D8" s="115"/>
      <c r="E8" s="116" t="s">
        <v>17</v>
      </c>
      <c r="F8" s="115"/>
      <c r="G8" s="790"/>
      <c r="H8" s="791"/>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2:20" ht="20.25" customHeight="1" x14ac:dyDescent="0.5">
      <c r="B9" s="786"/>
      <c r="C9" s="114"/>
      <c r="D9" s="115"/>
      <c r="E9" s="116" t="s">
        <v>17</v>
      </c>
      <c r="F9" s="115"/>
      <c r="G9" s="790"/>
      <c r="H9" s="791"/>
      <c r="I9" s="119"/>
      <c r="J9" s="120" t="str">
        <f>IF(G9="","",G9*0.438/1000)</f>
        <v/>
      </c>
      <c r="K9" s="121"/>
      <c r="L9" s="726"/>
      <c r="M9" s="727"/>
      <c r="N9" s="124"/>
      <c r="O9" s="124"/>
      <c r="P9" s="726" t="str">
        <f>IF(G9="","",G9-L9)</f>
        <v/>
      </c>
      <c r="Q9" s="727"/>
      <c r="R9" s="125" t="str">
        <f>IF(P9="","",P9*0.438/1000)</f>
        <v/>
      </c>
      <c r="S9" s="126" t="str">
        <f t="shared" si="0"/>
        <v/>
      </c>
      <c r="T9" s="127" t="str">
        <f>IF(R9="","",R9*S9)</f>
        <v/>
      </c>
    </row>
    <row r="10" spans="2:20" ht="20.25" customHeight="1" x14ac:dyDescent="0.5">
      <c r="B10" s="786"/>
      <c r="C10" s="114"/>
      <c r="D10" s="115"/>
      <c r="E10" s="116" t="s">
        <v>17</v>
      </c>
      <c r="F10" s="115"/>
      <c r="G10" s="117"/>
      <c r="H10" s="118"/>
      <c r="I10" s="119"/>
      <c r="J10" s="120" t="str">
        <f t="shared" ref="J10:J11" si="1">IF(G10="","",G10*0.438/1000)</f>
        <v/>
      </c>
      <c r="K10" s="121"/>
      <c r="L10" s="122"/>
      <c r="M10" s="123"/>
      <c r="N10" s="124"/>
      <c r="O10" s="124"/>
      <c r="P10" s="726" t="str">
        <f>IF(G10="","",G10-L10)</f>
        <v/>
      </c>
      <c r="Q10" s="727"/>
      <c r="R10" s="125" t="str">
        <f t="shared" ref="R10:R11" si="2">IF(P10="","",P10*0.438/1000)</f>
        <v/>
      </c>
      <c r="S10" s="126" t="str">
        <f t="shared" si="0"/>
        <v/>
      </c>
      <c r="T10" s="127" t="str">
        <f>IF(R10="","",R10*S10)</f>
        <v/>
      </c>
    </row>
    <row r="11" spans="2:20" ht="20.25" customHeight="1" thickBot="1" x14ac:dyDescent="0.55000000000000004">
      <c r="B11" s="786"/>
      <c r="C11" s="128"/>
      <c r="D11" s="115"/>
      <c r="E11" s="116" t="s">
        <v>17</v>
      </c>
      <c r="F11" s="129"/>
      <c r="G11" s="130"/>
      <c r="H11" s="131"/>
      <c r="I11" s="132"/>
      <c r="J11" s="120" t="str">
        <f t="shared" si="1"/>
        <v/>
      </c>
      <c r="K11" s="133"/>
      <c r="L11" s="134"/>
      <c r="M11" s="135"/>
      <c r="N11" s="136"/>
      <c r="O11" s="136"/>
      <c r="P11" s="726" t="str">
        <f>IF(G11="","",G11-L11)</f>
        <v/>
      </c>
      <c r="Q11" s="727"/>
      <c r="R11" s="125" t="str">
        <f t="shared" si="2"/>
        <v/>
      </c>
      <c r="S11" s="126" t="str">
        <f t="shared" si="0"/>
        <v/>
      </c>
      <c r="T11" s="127" t="str">
        <f>IF(R11="","",R11*S11)</f>
        <v/>
      </c>
    </row>
    <row r="12" spans="2:20" ht="20.25" customHeight="1" thickTop="1" thickBot="1" x14ac:dyDescent="0.55000000000000004">
      <c r="B12" s="787"/>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2:20" ht="20.25" customHeight="1" thickTop="1" x14ac:dyDescent="0.5">
      <c r="B13" s="714" t="s">
        <v>16</v>
      </c>
      <c r="C13" s="146"/>
      <c r="D13" s="147"/>
      <c r="E13" s="148" t="s">
        <v>17</v>
      </c>
      <c r="F13" s="149"/>
      <c r="G13" s="760"/>
      <c r="H13" s="761"/>
      <c r="I13" s="150"/>
      <c r="J13" s="151"/>
      <c r="K13" s="152"/>
      <c r="L13" s="762"/>
      <c r="M13" s="763"/>
      <c r="N13" s="153"/>
      <c r="O13" s="153"/>
      <c r="P13" s="762" t="str">
        <f>IF(AND(L13="",N13=""),"",L13-N13)</f>
        <v/>
      </c>
      <c r="Q13" s="763"/>
      <c r="R13" s="154" t="str">
        <f>IF(P13="","",P13*0.438/1000)</f>
        <v/>
      </c>
      <c r="S13" s="126" t="str">
        <f t="shared" si="0"/>
        <v/>
      </c>
      <c r="T13" s="155" t="str">
        <f t="shared" ref="T13:T15" si="3">IF(R13="","",R13*S13)</f>
        <v/>
      </c>
    </row>
    <row r="14" spans="2:20" ht="20.25" customHeight="1" x14ac:dyDescent="0.5">
      <c r="B14" s="715"/>
      <c r="C14" s="114"/>
      <c r="D14" s="115"/>
      <c r="E14" s="116" t="s">
        <v>17</v>
      </c>
      <c r="F14" s="156"/>
      <c r="G14" s="730"/>
      <c r="H14" s="731"/>
      <c r="I14" s="157"/>
      <c r="J14" s="158"/>
      <c r="K14" s="121"/>
      <c r="L14" s="726"/>
      <c r="M14" s="727"/>
      <c r="N14" s="124"/>
      <c r="O14" s="124"/>
      <c r="P14" s="726" t="str">
        <f>IF(AND(L14="",N14=""),"",L14-N14)</f>
        <v/>
      </c>
      <c r="Q14" s="780"/>
      <c r="R14" s="125" t="str">
        <f>IF(P14="","",P14*0.438/1000)</f>
        <v/>
      </c>
      <c r="S14" s="126" t="str">
        <f t="shared" si="0"/>
        <v/>
      </c>
      <c r="T14" s="127" t="str">
        <f t="shared" si="3"/>
        <v/>
      </c>
    </row>
    <row r="15" spans="2:20" ht="20.25" customHeight="1" x14ac:dyDescent="0.5">
      <c r="B15" s="715"/>
      <c r="C15" s="114"/>
      <c r="D15" s="115"/>
      <c r="E15" s="116" t="s">
        <v>17</v>
      </c>
      <c r="F15" s="156"/>
      <c r="G15" s="730"/>
      <c r="H15" s="731"/>
      <c r="I15" s="157"/>
      <c r="J15" s="158"/>
      <c r="K15" s="121"/>
      <c r="L15" s="726"/>
      <c r="M15" s="727"/>
      <c r="N15" s="124"/>
      <c r="O15" s="124"/>
      <c r="P15" s="726" t="str">
        <f>IF(AND(L15="",N15=""),"",L15-N15)</f>
        <v/>
      </c>
      <c r="Q15" s="780"/>
      <c r="R15" s="125" t="str">
        <f>IF(P15="","",P15*0.438/1000)</f>
        <v/>
      </c>
      <c r="S15" s="126" t="str">
        <f t="shared" si="0"/>
        <v/>
      </c>
      <c r="T15" s="127" t="str">
        <f t="shared" si="3"/>
        <v/>
      </c>
    </row>
    <row r="16" spans="2:20" ht="20.25" customHeight="1" x14ac:dyDescent="0.5">
      <c r="B16" s="715"/>
      <c r="C16" s="114"/>
      <c r="D16" s="115"/>
      <c r="E16" s="116" t="s">
        <v>17</v>
      </c>
      <c r="F16" s="156"/>
      <c r="G16" s="730"/>
      <c r="H16" s="731"/>
      <c r="I16" s="157"/>
      <c r="J16" s="158"/>
      <c r="K16" s="121"/>
      <c r="L16" s="122"/>
      <c r="M16" s="123"/>
      <c r="N16" s="124"/>
      <c r="O16" s="124"/>
      <c r="P16" s="726" t="str">
        <f>IF(AND(L16="",N16=""),"",L16-N16)</f>
        <v/>
      </c>
      <c r="Q16" s="780"/>
      <c r="R16" s="125" t="str">
        <f>IF(P16="","",P16*0.438/1000)</f>
        <v/>
      </c>
      <c r="S16" s="126" t="str">
        <f t="shared" si="0"/>
        <v/>
      </c>
      <c r="T16" s="127"/>
    </row>
    <row r="17" spans="2:20" ht="20.25" customHeight="1" thickBot="1" x14ac:dyDescent="0.55000000000000004">
      <c r="B17" s="715"/>
      <c r="C17" s="128"/>
      <c r="D17" s="115"/>
      <c r="E17" s="116" t="s">
        <v>17</v>
      </c>
      <c r="F17" s="156"/>
      <c r="G17" s="730"/>
      <c r="H17" s="731"/>
      <c r="I17" s="160"/>
      <c r="J17" s="161"/>
      <c r="K17" s="133"/>
      <c r="L17" s="134"/>
      <c r="M17" s="135"/>
      <c r="N17" s="136"/>
      <c r="O17" s="136"/>
      <c r="P17" s="726" t="str">
        <f>IF(AND(L17="",N17=""),"",L17-N17)</f>
        <v/>
      </c>
      <c r="Q17" s="780"/>
      <c r="R17" s="125" t="str">
        <f>IF(P17="","",P17*0.438/1000)</f>
        <v/>
      </c>
      <c r="S17" s="126" t="str">
        <f t="shared" si="0"/>
        <v/>
      </c>
      <c r="T17" s="162"/>
    </row>
    <row r="18" spans="2:20" ht="20.25" customHeight="1" thickTop="1" thickBot="1" x14ac:dyDescent="0.55000000000000004">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2:20" ht="20.25" customHeight="1" thickBot="1" x14ac:dyDescent="0.55000000000000004">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2:20" ht="6.65" customHeight="1" thickBot="1" x14ac:dyDescent="0.55000000000000004">
      <c r="B20" s="25"/>
      <c r="C20" s="26"/>
      <c r="D20" s="26"/>
      <c r="E20" s="26"/>
      <c r="F20" s="35"/>
      <c r="G20" s="12"/>
      <c r="H20" s="15"/>
      <c r="I20" s="12"/>
      <c r="J20" s="27"/>
      <c r="K20" s="44"/>
      <c r="L20" s="12"/>
      <c r="M20" s="28"/>
      <c r="N20" s="12"/>
      <c r="O20" s="29"/>
      <c r="P20" s="30"/>
      <c r="Q20" s="29"/>
      <c r="R20" s="31"/>
      <c r="S20" s="41"/>
      <c r="T20" s="32"/>
    </row>
    <row r="21" spans="2:20" ht="25.2" customHeight="1" thickBot="1" x14ac:dyDescent="0.55000000000000004">
      <c r="B21" s="7"/>
      <c r="C21" s="19"/>
      <c r="E21" s="34"/>
      <c r="F21" s="583" t="s">
        <v>0</v>
      </c>
      <c r="G21" s="584"/>
      <c r="H21" s="584"/>
      <c r="I21" s="584"/>
      <c r="J21" s="585"/>
      <c r="K21" s="583" t="s">
        <v>1</v>
      </c>
      <c r="L21" s="584"/>
      <c r="M21" s="584"/>
      <c r="N21" s="584"/>
      <c r="O21" s="584"/>
      <c r="P21" s="584"/>
      <c r="Q21" s="584"/>
      <c r="R21" s="584"/>
      <c r="S21" s="584"/>
      <c r="T21" s="585"/>
    </row>
    <row r="22" spans="2:20" ht="50.4" customHeight="1" thickBot="1" x14ac:dyDescent="0.55000000000000004">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2:20" ht="20.25" customHeight="1" x14ac:dyDescent="0.5">
      <c r="B23" s="709" t="s">
        <v>9</v>
      </c>
      <c r="C23" s="103"/>
      <c r="D23" s="104"/>
      <c r="E23" s="183"/>
      <c r="F23" s="104"/>
      <c r="G23" s="184"/>
      <c r="H23" s="185"/>
      <c r="I23" s="107"/>
      <c r="J23" s="186"/>
      <c r="K23" s="109"/>
      <c r="L23" s="184"/>
      <c r="M23" s="185"/>
      <c r="N23" s="107"/>
      <c r="O23" s="107"/>
      <c r="P23" s="106" t="str">
        <f t="shared" ref="P23:P24" si="4">IF(G23="","",G23-L23)</f>
        <v/>
      </c>
      <c r="Q23" s="185"/>
      <c r="R23" s="187"/>
      <c r="S23" s="126" t="str">
        <f t="shared" ref="S23:S27" si="5">IF(R23="","",15)</f>
        <v/>
      </c>
      <c r="T23" s="113" t="str">
        <f t="shared" ref="T23:T24" si="6">IF(R23="","",R23*S23)</f>
        <v/>
      </c>
    </row>
    <row r="24" spans="2:20" ht="20.25" customHeight="1" x14ac:dyDescent="0.5">
      <c r="B24" s="710"/>
      <c r="C24" s="188"/>
      <c r="D24" s="189"/>
      <c r="E24" s="190"/>
      <c r="F24" s="115"/>
      <c r="G24" s="191"/>
      <c r="H24" s="192"/>
      <c r="I24" s="119"/>
      <c r="J24" s="193"/>
      <c r="K24" s="121"/>
      <c r="L24" s="191"/>
      <c r="M24" s="192"/>
      <c r="N24" s="119"/>
      <c r="O24" s="119"/>
      <c r="P24" s="117" t="str">
        <f t="shared" si="4"/>
        <v/>
      </c>
      <c r="Q24" s="192"/>
      <c r="R24" s="194"/>
      <c r="S24" s="126" t="str">
        <f t="shared" si="5"/>
        <v/>
      </c>
      <c r="T24" s="127" t="str">
        <f t="shared" si="6"/>
        <v/>
      </c>
    </row>
    <row r="25" spans="2:20" ht="20.25" customHeight="1" x14ac:dyDescent="0.5">
      <c r="B25" s="710"/>
      <c r="C25" s="188"/>
      <c r="D25" s="189"/>
      <c r="E25" s="190"/>
      <c r="F25" s="115"/>
      <c r="G25" s="191"/>
      <c r="H25" s="192"/>
      <c r="I25" s="119"/>
      <c r="J25" s="193"/>
      <c r="K25" s="121"/>
      <c r="L25" s="191"/>
      <c r="M25" s="192"/>
      <c r="N25" s="119"/>
      <c r="O25" s="119"/>
      <c r="P25" s="117"/>
      <c r="Q25" s="192"/>
      <c r="R25" s="194"/>
      <c r="S25" s="126" t="str">
        <f t="shared" si="5"/>
        <v/>
      </c>
      <c r="T25" s="127"/>
    </row>
    <row r="26" spans="2:20" ht="20.25" customHeight="1" x14ac:dyDescent="0.5">
      <c r="B26" s="710"/>
      <c r="C26" s="188"/>
      <c r="D26" s="189"/>
      <c r="E26" s="190"/>
      <c r="F26" s="115"/>
      <c r="G26" s="191"/>
      <c r="H26" s="192"/>
      <c r="I26" s="119"/>
      <c r="J26" s="193"/>
      <c r="K26" s="121"/>
      <c r="L26" s="191"/>
      <c r="M26" s="192"/>
      <c r="N26" s="119"/>
      <c r="O26" s="191"/>
      <c r="P26" s="117"/>
      <c r="Q26" s="192"/>
      <c r="R26" s="194"/>
      <c r="S26" s="126" t="str">
        <f t="shared" si="5"/>
        <v/>
      </c>
      <c r="T26" s="127"/>
    </row>
    <row r="27" spans="2:20" ht="20.25" customHeight="1" thickBot="1" x14ac:dyDescent="0.55000000000000004">
      <c r="B27" s="710"/>
      <c r="C27" s="195"/>
      <c r="D27" s="189"/>
      <c r="E27" s="190"/>
      <c r="F27" s="129"/>
      <c r="G27" s="196"/>
      <c r="H27" s="197"/>
      <c r="I27" s="132"/>
      <c r="J27" s="198"/>
      <c r="K27" s="133"/>
      <c r="L27" s="196"/>
      <c r="M27" s="197"/>
      <c r="N27" s="132"/>
      <c r="O27" s="196"/>
      <c r="P27" s="130"/>
      <c r="Q27" s="197"/>
      <c r="R27" s="199"/>
      <c r="S27" s="126" t="str">
        <f t="shared" si="5"/>
        <v/>
      </c>
      <c r="T27" s="162"/>
    </row>
    <row r="28" spans="2:20" ht="20.25" customHeight="1" thickTop="1" thickBot="1" x14ac:dyDescent="0.55000000000000004">
      <c r="B28" s="711"/>
      <c r="C28" s="200" t="s">
        <v>42</v>
      </c>
      <c r="D28" s="712"/>
      <c r="E28" s="713"/>
      <c r="F28" s="201" t="s">
        <v>17</v>
      </c>
      <c r="G28" s="266" t="s">
        <v>83</v>
      </c>
      <c r="H28" s="202"/>
      <c r="I28" s="203">
        <f>SUM(I23:I27)</f>
        <v>0</v>
      </c>
      <c r="J28" s="204">
        <f>SUM(J23:J27)</f>
        <v>0</v>
      </c>
      <c r="K28" s="205" t="s">
        <v>17</v>
      </c>
      <c r="L28" s="266" t="s">
        <v>83</v>
      </c>
      <c r="M28" s="202"/>
      <c r="N28" s="203">
        <f>SUM(N23:N27)</f>
        <v>0</v>
      </c>
      <c r="O28" s="206" t="s">
        <v>17</v>
      </c>
      <c r="P28" s="207" t="s">
        <v>17</v>
      </c>
      <c r="Q28" s="208" t="s">
        <v>17</v>
      </c>
      <c r="R28" s="209">
        <f>SUM(R23:R27)</f>
        <v>0</v>
      </c>
      <c r="S28" s="210" t="s">
        <v>17</v>
      </c>
      <c r="T28" s="211">
        <f>SUM(T23:T27)</f>
        <v>0</v>
      </c>
    </row>
    <row r="29" spans="2:20" ht="20.25" customHeight="1" x14ac:dyDescent="0.5">
      <c r="B29" s="714" t="s">
        <v>16</v>
      </c>
      <c r="C29" s="212"/>
      <c r="D29" s="213"/>
      <c r="E29" s="214"/>
      <c r="F29" s="215"/>
      <c r="G29" s="754"/>
      <c r="H29" s="755"/>
      <c r="I29" s="216"/>
      <c r="J29" s="217"/>
      <c r="K29" s="109"/>
      <c r="L29" s="184"/>
      <c r="M29" s="185"/>
      <c r="N29" s="107"/>
      <c r="O29" s="107"/>
      <c r="P29" s="106"/>
      <c r="Q29" s="218"/>
      <c r="R29" s="187"/>
      <c r="S29" s="126" t="str">
        <f t="shared" ref="S29:S33" si="7">IF(R29="","",15)</f>
        <v/>
      </c>
      <c r="T29" s="113" t="str">
        <f>IF(R29="","",R29*S29)</f>
        <v/>
      </c>
    </row>
    <row r="30" spans="2:20" ht="20.25" customHeight="1" x14ac:dyDescent="0.5">
      <c r="B30" s="715"/>
      <c r="C30" s="219"/>
      <c r="D30" s="159"/>
      <c r="E30" s="220"/>
      <c r="F30" s="156"/>
      <c r="G30" s="730"/>
      <c r="H30" s="731"/>
      <c r="I30" s="157"/>
      <c r="J30" s="221"/>
      <c r="K30" s="121"/>
      <c r="L30" s="191"/>
      <c r="M30" s="192"/>
      <c r="N30" s="119"/>
      <c r="O30" s="119"/>
      <c r="P30" s="117"/>
      <c r="Q30" s="192"/>
      <c r="R30" s="194"/>
      <c r="S30" s="126" t="str">
        <f t="shared" si="7"/>
        <v/>
      </c>
      <c r="T30" s="127" t="str">
        <f t="shared" ref="T30:T33" si="8">IF(R30="","",R30*S30)</f>
        <v/>
      </c>
    </row>
    <row r="31" spans="2:20" ht="20.25" customHeight="1" x14ac:dyDescent="0.5">
      <c r="B31" s="715"/>
      <c r="C31" s="222"/>
      <c r="D31" s="159"/>
      <c r="E31" s="220"/>
      <c r="F31" s="156"/>
      <c r="G31" s="730"/>
      <c r="H31" s="731"/>
      <c r="I31" s="157"/>
      <c r="J31" s="221"/>
      <c r="K31" s="121"/>
      <c r="L31" s="191"/>
      <c r="M31" s="192"/>
      <c r="N31" s="119"/>
      <c r="O31" s="119"/>
      <c r="P31" s="117"/>
      <c r="Q31" s="223"/>
      <c r="R31" s="194"/>
      <c r="S31" s="126" t="str">
        <f t="shared" si="7"/>
        <v/>
      </c>
      <c r="T31" s="127" t="str">
        <f t="shared" si="8"/>
        <v/>
      </c>
    </row>
    <row r="32" spans="2:20" ht="20.25" customHeight="1" x14ac:dyDescent="0.5">
      <c r="B32" s="715"/>
      <c r="C32" s="222"/>
      <c r="D32" s="159"/>
      <c r="E32" s="220"/>
      <c r="F32" s="156"/>
      <c r="G32" s="730"/>
      <c r="H32" s="731"/>
      <c r="I32" s="157"/>
      <c r="J32" s="221"/>
      <c r="K32" s="121"/>
      <c r="L32" s="191"/>
      <c r="M32" s="192"/>
      <c r="N32" s="119"/>
      <c r="O32" s="119"/>
      <c r="P32" s="117"/>
      <c r="Q32" s="223"/>
      <c r="R32" s="194"/>
      <c r="S32" s="126" t="str">
        <f t="shared" si="7"/>
        <v/>
      </c>
      <c r="T32" s="127" t="str">
        <f t="shared" si="8"/>
        <v/>
      </c>
    </row>
    <row r="33" spans="2:20" ht="20.25" customHeight="1" thickBot="1" x14ac:dyDescent="0.55000000000000004">
      <c r="B33" s="715"/>
      <c r="C33" s="224"/>
      <c r="D33" s="159"/>
      <c r="E33" s="220"/>
      <c r="F33" s="156"/>
      <c r="G33" s="730"/>
      <c r="H33" s="731"/>
      <c r="I33" s="160"/>
      <c r="J33" s="225"/>
      <c r="K33" s="133"/>
      <c r="L33" s="196"/>
      <c r="M33" s="197"/>
      <c r="N33" s="132"/>
      <c r="O33" s="132"/>
      <c r="P33" s="130"/>
      <c r="Q33" s="226"/>
      <c r="R33" s="199"/>
      <c r="S33" s="126" t="str">
        <f t="shared" si="7"/>
        <v/>
      </c>
      <c r="T33" s="127" t="str">
        <f t="shared" si="8"/>
        <v/>
      </c>
    </row>
    <row r="34" spans="2:20" ht="20.25" customHeight="1" thickTop="1" thickBot="1" x14ac:dyDescent="0.55000000000000004">
      <c r="B34" s="716"/>
      <c r="C34" s="227" t="s">
        <v>43</v>
      </c>
      <c r="D34" s="756"/>
      <c r="E34" s="757"/>
      <c r="F34" s="228" t="s">
        <v>17</v>
      </c>
      <c r="G34" s="758"/>
      <c r="H34" s="759"/>
      <c r="I34" s="229"/>
      <c r="J34" s="230"/>
      <c r="K34" s="205" t="s">
        <v>17</v>
      </c>
      <c r="L34" s="266" t="s">
        <v>83</v>
      </c>
      <c r="M34" s="202"/>
      <c r="N34" s="203">
        <f>SUM(N29:N33)</f>
        <v>0</v>
      </c>
      <c r="O34" s="231" t="s">
        <v>17</v>
      </c>
      <c r="P34" s="210" t="s">
        <v>17</v>
      </c>
      <c r="Q34" s="208" t="s">
        <v>17</v>
      </c>
      <c r="R34" s="209">
        <f>SUM(R29:R33)</f>
        <v>0</v>
      </c>
      <c r="S34" s="210" t="s">
        <v>17</v>
      </c>
      <c r="T34" s="211">
        <f>SUM(T29:T33)</f>
        <v>0</v>
      </c>
    </row>
    <row r="35" spans="2:20" ht="20.25" customHeight="1" thickBot="1" x14ac:dyDescent="0.55000000000000004">
      <c r="B35" s="71"/>
      <c r="C35" s="232"/>
      <c r="D35" s="752"/>
      <c r="E35" s="753"/>
      <c r="F35" s="233" t="s">
        <v>17</v>
      </c>
      <c r="G35" s="234" t="s">
        <v>22</v>
      </c>
      <c r="H35" s="235"/>
      <c r="I35" s="236">
        <f>I28</f>
        <v>0</v>
      </c>
      <c r="J35" s="237">
        <f>J28</f>
        <v>0</v>
      </c>
      <c r="K35" s="238" t="s">
        <v>17</v>
      </c>
      <c r="L35" s="239" t="s">
        <v>36</v>
      </c>
      <c r="M35" s="235"/>
      <c r="N35" s="240">
        <f>N34+N28</f>
        <v>0</v>
      </c>
      <c r="O35" s="241" t="s">
        <v>17</v>
      </c>
      <c r="P35" s="242" t="s">
        <v>17</v>
      </c>
      <c r="Q35" s="235" t="s">
        <v>17</v>
      </c>
      <c r="R35" s="243">
        <f>R28-R34</f>
        <v>0</v>
      </c>
      <c r="S35" s="242" t="s">
        <v>17</v>
      </c>
      <c r="T35" s="244">
        <f>T28-T34</f>
        <v>0</v>
      </c>
    </row>
    <row r="36" spans="2:20" ht="18.55" customHeight="1" thickBot="1" x14ac:dyDescent="0.6">
      <c r="B36" s="626"/>
      <c r="C36" s="781"/>
      <c r="D36" s="56"/>
      <c r="E36" s="56"/>
      <c r="G36" s="46"/>
      <c r="I36" s="68" t="s">
        <v>52</v>
      </c>
      <c r="J36" s="47"/>
      <c r="K36" s="16"/>
      <c r="N36" s="69" t="s">
        <v>48</v>
      </c>
      <c r="P36" s="48"/>
      <c r="R36" s="45" t="s">
        <v>53</v>
      </c>
      <c r="S36" s="49"/>
      <c r="T36" s="78" t="s">
        <v>49</v>
      </c>
    </row>
    <row r="37" spans="2:20" ht="32.950000000000003" customHeight="1" thickBot="1" x14ac:dyDescent="0.55000000000000004">
      <c r="B37" s="55"/>
      <c r="C37" s="19" t="s">
        <v>35</v>
      </c>
      <c r="D37" s="599"/>
      <c r="E37" s="599"/>
      <c r="F37" s="26"/>
      <c r="G37" s="627"/>
      <c r="H37" s="782"/>
      <c r="I37" s="83">
        <f>I28</f>
        <v>0</v>
      </c>
      <c r="J37" s="47" t="s">
        <v>44</v>
      </c>
      <c r="K37" s="51"/>
      <c r="L37" s="52"/>
      <c r="M37" s="53"/>
      <c r="N37" s="83">
        <f>N28+N34</f>
        <v>0</v>
      </c>
      <c r="O37" s="54" t="s">
        <v>44</v>
      </c>
      <c r="P37" s="734"/>
      <c r="Q37" s="734"/>
      <c r="R37" s="84">
        <f>SUM(R19,R35)</f>
        <v>0</v>
      </c>
      <c r="S37" s="50"/>
      <c r="T37" s="84">
        <f>SUM(T19,T35)</f>
        <v>0</v>
      </c>
    </row>
    <row r="38" spans="2:20" ht="4.1500000000000004" customHeight="1" thickBot="1" x14ac:dyDescent="0.55000000000000004">
      <c r="C38" s="8"/>
      <c r="K38" s="85"/>
      <c r="S38" s="751"/>
      <c r="T38" s="751"/>
    </row>
    <row r="39" spans="2:20" ht="19.399999999999999" customHeight="1" thickBot="1" x14ac:dyDescent="0.55000000000000004">
      <c r="B39" s="100"/>
      <c r="C39" s="245" t="s">
        <v>34</v>
      </c>
      <c r="D39" s="724" t="s">
        <v>31</v>
      </c>
      <c r="E39" s="725"/>
      <c r="F39" s="246"/>
      <c r="G39" s="320" t="s">
        <v>90</v>
      </c>
      <c r="H39" s="319" t="s">
        <v>24</v>
      </c>
      <c r="I39" s="247" t="s">
        <v>33</v>
      </c>
      <c r="J39" s="248" t="s">
        <v>32</v>
      </c>
      <c r="K39" s="85"/>
      <c r="S39" s="86"/>
      <c r="T39" s="86"/>
    </row>
    <row r="40" spans="2:20" ht="19.399999999999999" customHeight="1" x14ac:dyDescent="0.5">
      <c r="B40" s="100"/>
      <c r="C40" s="719" t="s">
        <v>5</v>
      </c>
      <c r="D40" s="747" t="s">
        <v>40</v>
      </c>
      <c r="E40" s="748"/>
      <c r="F40" s="249"/>
      <c r="G40" s="107"/>
      <c r="H40" s="104" t="s">
        <v>29</v>
      </c>
      <c r="I40" s="249"/>
      <c r="J40" s="250">
        <f>G40*0.438/1000</f>
        <v>0</v>
      </c>
      <c r="K40" s="8"/>
      <c r="M40" s="8"/>
      <c r="S40" s="8"/>
    </row>
    <row r="41" spans="2:20" ht="19.399999999999999" customHeight="1" x14ac:dyDescent="0.5">
      <c r="B41" s="100"/>
      <c r="C41" s="720"/>
      <c r="D41" s="722" t="s">
        <v>45</v>
      </c>
      <c r="E41" s="723"/>
      <c r="F41" s="251"/>
      <c r="G41" s="119"/>
      <c r="H41" s="115" t="s">
        <v>29</v>
      </c>
      <c r="I41" s="251"/>
      <c r="J41" s="252"/>
      <c r="K41" s="8"/>
      <c r="M41" s="8"/>
      <c r="S41" s="8"/>
    </row>
    <row r="42" spans="2:20" ht="19.399999999999999" customHeight="1" thickBot="1" x14ac:dyDescent="0.55000000000000004">
      <c r="B42" s="100"/>
      <c r="C42" s="721"/>
      <c r="D42" s="717" t="s">
        <v>41</v>
      </c>
      <c r="E42" s="718"/>
      <c r="F42" s="253"/>
      <c r="G42" s="254">
        <f>SUM(G40:G41)</f>
        <v>0</v>
      </c>
      <c r="H42" s="115" t="s">
        <v>29</v>
      </c>
      <c r="I42" s="253"/>
      <c r="J42" s="255">
        <f>J40</f>
        <v>0</v>
      </c>
      <c r="K42" s="8"/>
      <c r="M42" s="8"/>
      <c r="S42" s="8"/>
    </row>
    <row r="43" spans="2:20" ht="19.399999999999999" customHeight="1" x14ac:dyDescent="0.5">
      <c r="B43" s="100"/>
      <c r="C43" s="719" t="s">
        <v>30</v>
      </c>
      <c r="D43" s="749" t="str">
        <f>IF(施設①!D43="","",施設①!D43)</f>
        <v/>
      </c>
      <c r="E43" s="750"/>
      <c r="F43" s="256"/>
      <c r="G43" s="107"/>
      <c r="H43" s="104"/>
      <c r="I43" s="107"/>
      <c r="J43" s="250"/>
      <c r="K43" s="90"/>
      <c r="R43" s="744"/>
    </row>
    <row r="44" spans="2:20" ht="19.399999999999999" customHeight="1" x14ac:dyDescent="0.5">
      <c r="B44" s="100"/>
      <c r="C44" s="720"/>
      <c r="D44" s="745" t="str">
        <f>IF(施設①!D44="","",施設①!D44)</f>
        <v/>
      </c>
      <c r="E44" s="746"/>
      <c r="F44" s="257"/>
      <c r="G44" s="119"/>
      <c r="H44" s="115"/>
      <c r="I44" s="119"/>
      <c r="J44" s="258"/>
      <c r="K44" s="90"/>
      <c r="R44" s="744"/>
    </row>
    <row r="45" spans="2:20" ht="19.399999999999999" customHeight="1" x14ac:dyDescent="0.5">
      <c r="B45" s="100"/>
      <c r="C45" s="720"/>
      <c r="D45" s="745" t="str">
        <f>IF(施設①!D45="","",施設①!D45)</f>
        <v/>
      </c>
      <c r="E45" s="746"/>
      <c r="F45" s="257"/>
      <c r="G45" s="119"/>
      <c r="H45" s="115"/>
      <c r="I45" s="119"/>
      <c r="J45" s="258"/>
      <c r="K45" s="90"/>
      <c r="Q45" s="62"/>
      <c r="R45" s="26"/>
    </row>
    <row r="46" spans="2:20" ht="19.399999999999999" customHeight="1" x14ac:dyDescent="0.5">
      <c r="B46" s="100"/>
      <c r="C46" s="720"/>
      <c r="D46" s="745" t="str">
        <f>IF(施設①!D46="","",施設①!D46)</f>
        <v/>
      </c>
      <c r="E46" s="746"/>
      <c r="F46" s="257"/>
      <c r="G46" s="119"/>
      <c r="H46" s="115"/>
      <c r="I46" s="119"/>
      <c r="J46" s="258"/>
      <c r="K46" s="90"/>
      <c r="Q46" s="62"/>
      <c r="R46" s="26"/>
    </row>
    <row r="47" spans="2:20" ht="19.399999999999999" customHeight="1" thickBot="1" x14ac:dyDescent="0.55000000000000004">
      <c r="B47" s="100"/>
      <c r="C47" s="721"/>
      <c r="D47" s="783" t="str">
        <f>IF(施設①!D47="","",施設①!D47)</f>
        <v/>
      </c>
      <c r="E47" s="784"/>
      <c r="F47" s="260"/>
      <c r="G47" s="254"/>
      <c r="H47" s="259"/>
      <c r="I47" s="254"/>
      <c r="J47" s="255"/>
      <c r="K47" s="90"/>
      <c r="Q47" s="62"/>
      <c r="R47" s="26"/>
    </row>
    <row r="48" spans="2:20" ht="14.95" customHeight="1" thickBot="1" x14ac:dyDescent="0.55000000000000004">
      <c r="B48" s="779" t="s">
        <v>148</v>
      </c>
      <c r="C48" s="779"/>
      <c r="D48" s="779"/>
      <c r="E48" s="779"/>
      <c r="F48" s="779"/>
      <c r="I48" s="67" t="s">
        <v>50</v>
      </c>
      <c r="J48" s="93" t="s">
        <v>51</v>
      </c>
      <c r="K48" s="90"/>
      <c r="N48" s="26"/>
      <c r="Q48" s="62"/>
      <c r="R48" s="26"/>
    </row>
    <row r="49" spans="2:18" ht="41.15" customHeight="1" thickBot="1" x14ac:dyDescent="0.55000000000000004">
      <c r="B49" s="779"/>
      <c r="C49" s="779"/>
      <c r="D49" s="779"/>
      <c r="E49" s="779"/>
      <c r="F49" s="779"/>
      <c r="I49" s="74">
        <f>SUM(I43:I47)</f>
        <v>0</v>
      </c>
      <c r="J49" s="75">
        <f>SUM(J42:J47)</f>
        <v>0</v>
      </c>
      <c r="K49" s="90"/>
      <c r="N49" s="94"/>
      <c r="P49" s="62"/>
      <c r="Q49" s="62"/>
      <c r="R49" s="94"/>
    </row>
    <row r="50" spans="2:18" ht="19.399999999999999" customHeight="1" x14ac:dyDescent="0.5">
      <c r="K50" s="90"/>
    </row>
    <row r="51" spans="2:18" ht="19.399999999999999" customHeight="1" x14ac:dyDescent="0.5">
      <c r="K51" s="85"/>
    </row>
    <row r="52" spans="2:18" ht="19.399999999999999" customHeight="1" x14ac:dyDescent="0.5"/>
    <row r="53" spans="2:18" ht="19.399999999999999" customHeight="1" x14ac:dyDescent="0.5"/>
    <row r="54" spans="2:18" ht="19.399999999999999" customHeight="1" x14ac:dyDescent="0.5"/>
    <row r="55" spans="2:18" ht="19.399999999999999" customHeight="1" x14ac:dyDescent="0.5"/>
  </sheetData>
  <mergeCells count="74">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B13:B18"/>
    <mergeCell ref="G13:H13"/>
    <mergeCell ref="L13:M13"/>
    <mergeCell ref="P13:Q13"/>
    <mergeCell ref="G14:H14"/>
    <mergeCell ref="L14:M14"/>
    <mergeCell ref="P14:Q14"/>
    <mergeCell ref="G15:H15"/>
    <mergeCell ref="L15:M15"/>
    <mergeCell ref="P15:Q15"/>
    <mergeCell ref="D18:E18"/>
    <mergeCell ref="G18:H18"/>
    <mergeCell ref="L18:M18"/>
    <mergeCell ref="P18:Q18"/>
    <mergeCell ref="G16:H16"/>
    <mergeCell ref="P16:Q16"/>
    <mergeCell ref="S38:T38"/>
    <mergeCell ref="F21:J21"/>
    <mergeCell ref="K21:T21"/>
    <mergeCell ref="G31:H31"/>
    <mergeCell ref="D35:E35"/>
    <mergeCell ref="D34:E34"/>
    <mergeCell ref="G34:H34"/>
    <mergeCell ref="D19:E19"/>
    <mergeCell ref="G19:H19"/>
    <mergeCell ref="R43:R44"/>
    <mergeCell ref="D44:E44"/>
    <mergeCell ref="L19:M19"/>
    <mergeCell ref="P19:Q19"/>
    <mergeCell ref="C40:C42"/>
    <mergeCell ref="D40:E40"/>
    <mergeCell ref="D41:E41"/>
    <mergeCell ref="D42:E42"/>
    <mergeCell ref="D43:E43"/>
    <mergeCell ref="C43:C47"/>
    <mergeCell ref="D46:E46"/>
    <mergeCell ref="D47:E47"/>
    <mergeCell ref="G17:H17"/>
    <mergeCell ref="P17:Q17"/>
    <mergeCell ref="G32:H32"/>
    <mergeCell ref="G33:H33"/>
    <mergeCell ref="B48:F49"/>
    <mergeCell ref="B36:C36"/>
    <mergeCell ref="D37:E37"/>
    <mergeCell ref="G37:H37"/>
    <mergeCell ref="P37:Q37"/>
    <mergeCell ref="D39:E39"/>
    <mergeCell ref="B23:B28"/>
    <mergeCell ref="D28:E28"/>
    <mergeCell ref="B29:B34"/>
    <mergeCell ref="G29:H29"/>
    <mergeCell ref="G30:H30"/>
    <mergeCell ref="D45:E45"/>
  </mergeCells>
  <phoneticPr fontId="2"/>
  <pageMargins left="0.28000000000000003" right="0.2" top="0.37" bottom="0.33" header="0.3" footer="0.3"/>
  <pageSetup paperSize="9" scale="49" orientation="landscape"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FAECD-1F61-4EF8-B0F5-96CD6383A2A5}">
  <sheetPr>
    <pageSetUpPr fitToPage="1"/>
  </sheetPr>
  <dimension ref="A1:U65"/>
  <sheetViews>
    <sheetView showGridLines="0" zoomScale="85" zoomScaleNormal="85" workbookViewId="0">
      <selection activeCell="B2" sqref="B2:T49"/>
    </sheetView>
  </sheetViews>
  <sheetFormatPr defaultColWidth="8.7265625" defaultRowHeight="16.649999999999999" x14ac:dyDescent="0.5"/>
  <cols>
    <col min="1" max="1" width="3" style="261" customWidth="1"/>
    <col min="2" max="2" width="6.08984375" style="261" customWidth="1"/>
    <col min="3" max="3" width="26.453125" style="262" customWidth="1"/>
    <col min="4" max="4" width="13.08984375" style="263" customWidth="1"/>
    <col min="5" max="5" width="11.6328125" style="263" customWidth="1"/>
    <col min="6" max="6" width="8" style="263" customWidth="1"/>
    <col min="7" max="7" width="12.453125" style="261" customWidth="1"/>
    <col min="8" max="8" width="7.08984375" style="263" customWidth="1"/>
    <col min="9" max="9" width="14.6328125" style="261" customWidth="1"/>
    <col min="10" max="10" width="14.7265625" style="261" customWidth="1"/>
    <col min="11" max="11" width="9.08984375" style="264" customWidth="1"/>
    <col min="12" max="12" width="11.90625" style="261" customWidth="1"/>
    <col min="13" max="13" width="6.6328125" style="263" customWidth="1"/>
    <col min="14" max="14" width="13.7265625" style="261" customWidth="1"/>
    <col min="15" max="15" width="13.6328125" style="261" customWidth="1"/>
    <col min="16" max="16" width="12.08984375" style="261" customWidth="1"/>
    <col min="17" max="17" width="6" style="261" customWidth="1"/>
    <col min="18" max="18" width="16.6328125" style="261" customWidth="1"/>
    <col min="19" max="19" width="7.08984375" style="263" customWidth="1"/>
    <col min="20" max="20" width="15.08984375" style="261" customWidth="1"/>
    <col min="21" max="21" width="5.453125" style="261" customWidth="1"/>
    <col min="22" max="16384" width="8.7265625" style="261"/>
  </cols>
  <sheetData>
    <row r="1" spans="1:20" ht="5.15" customHeight="1" x14ac:dyDescent="0.5">
      <c r="A1" s="8"/>
      <c r="B1" s="8"/>
      <c r="C1" s="18"/>
      <c r="D1" s="14"/>
      <c r="E1" s="14"/>
      <c r="F1" s="14"/>
      <c r="G1" s="8"/>
      <c r="H1" s="14"/>
      <c r="I1" s="8"/>
      <c r="J1" s="8"/>
      <c r="K1" s="42"/>
      <c r="L1" s="8"/>
      <c r="M1" s="14"/>
      <c r="N1" s="8"/>
      <c r="O1" s="8"/>
      <c r="P1" s="8"/>
      <c r="Q1" s="8"/>
      <c r="R1" s="8"/>
      <c r="S1" s="14"/>
      <c r="T1" s="8"/>
    </row>
    <row r="2" spans="1:20" ht="19.95" x14ac:dyDescent="0.5">
      <c r="A2" s="8"/>
      <c r="B2" s="8"/>
      <c r="C2" s="18"/>
      <c r="D2" s="14"/>
      <c r="E2" s="14"/>
      <c r="F2" s="14"/>
      <c r="G2" s="8"/>
      <c r="H2" s="14"/>
      <c r="I2" s="8"/>
      <c r="J2" s="8"/>
      <c r="K2" s="42"/>
      <c r="L2" s="8"/>
      <c r="M2" s="14"/>
      <c r="N2" s="8"/>
      <c r="O2" s="8"/>
      <c r="P2" s="8"/>
      <c r="Q2" s="8"/>
      <c r="R2" s="8"/>
      <c r="S2" s="14"/>
      <c r="T2" s="17"/>
    </row>
    <row r="3" spans="1:20" ht="38.25" customHeight="1" x14ac:dyDescent="0.5">
      <c r="A3" s="8"/>
      <c r="B3" s="22" t="s">
        <v>80</v>
      </c>
      <c r="C3" s="18"/>
      <c r="D3" s="26"/>
      <c r="E3" s="26"/>
      <c r="F3" s="26"/>
      <c r="G3" s="8"/>
      <c r="H3" s="14"/>
      <c r="I3" s="8"/>
      <c r="J3" s="8"/>
      <c r="K3" s="42"/>
      <c r="L3" s="8"/>
      <c r="M3" s="14"/>
      <c r="N3" s="8"/>
      <c r="O3" s="8"/>
      <c r="P3" s="8"/>
      <c r="Q3" s="8"/>
      <c r="R3" s="8"/>
      <c r="S3" s="14"/>
      <c r="T3" s="8"/>
    </row>
    <row r="4" spans="1:20" ht="33.65" customHeight="1" thickBot="1" x14ac:dyDescent="0.55000000000000004">
      <c r="A4" s="8"/>
      <c r="B4" s="8"/>
      <c r="C4" s="329" t="s">
        <v>111</v>
      </c>
      <c r="D4" s="14"/>
      <c r="E4" s="14"/>
      <c r="F4" s="14"/>
      <c r="G4" s="8"/>
      <c r="H4" s="14"/>
      <c r="I4" s="8"/>
      <c r="J4" s="8"/>
      <c r="K4" s="42"/>
      <c r="L4" s="8"/>
      <c r="M4" s="14"/>
      <c r="N4" s="8"/>
      <c r="O4" s="8"/>
      <c r="P4" s="8"/>
      <c r="Q4" s="8"/>
      <c r="R4" s="8"/>
      <c r="S4" s="14"/>
      <c r="T4" s="8"/>
    </row>
    <row r="5" spans="1:20" ht="25.2" customHeight="1" thickBot="1" x14ac:dyDescent="0.55000000000000004">
      <c r="A5" s="8"/>
      <c r="B5" s="8"/>
      <c r="C5" s="19"/>
      <c r="D5" s="14"/>
      <c r="E5" s="33"/>
      <c r="F5" s="583" t="s">
        <v>0</v>
      </c>
      <c r="G5" s="584"/>
      <c r="H5" s="584"/>
      <c r="I5" s="584"/>
      <c r="J5" s="585"/>
      <c r="K5" s="583" t="s">
        <v>1</v>
      </c>
      <c r="L5" s="584"/>
      <c r="M5" s="584"/>
      <c r="N5" s="584"/>
      <c r="O5" s="584"/>
      <c r="P5" s="584"/>
      <c r="Q5" s="584"/>
      <c r="R5" s="584"/>
      <c r="S5" s="584"/>
      <c r="T5" s="585"/>
    </row>
    <row r="6" spans="1:20" ht="47.5" customHeight="1" thickBot="1" x14ac:dyDescent="0.55000000000000004">
      <c r="A6" s="8"/>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1:20" ht="20.25" customHeight="1" x14ac:dyDescent="0.5">
      <c r="A7" s="8"/>
      <c r="B7" s="714" t="s">
        <v>9</v>
      </c>
      <c r="C7" s="20"/>
      <c r="D7" s="36"/>
      <c r="E7" s="105" t="s">
        <v>17</v>
      </c>
      <c r="F7" s="104"/>
      <c r="G7" s="767"/>
      <c r="H7" s="768"/>
      <c r="I7" s="107"/>
      <c r="J7" s="108" t="str">
        <f>IF(G7="","",G7*0.438/1000)</f>
        <v/>
      </c>
      <c r="K7" s="109"/>
      <c r="L7" s="769"/>
      <c r="M7" s="770"/>
      <c r="N7" s="110"/>
      <c r="O7" s="110"/>
      <c r="P7" s="769" t="str">
        <f>IF(G7="","",(G7-L7))</f>
        <v/>
      </c>
      <c r="Q7" s="770"/>
      <c r="R7" s="111" t="str">
        <f>IF(P7="","",P7*0.438/1000)</f>
        <v/>
      </c>
      <c r="S7" s="112" t="str">
        <f>IF(R7="","",15)</f>
        <v/>
      </c>
      <c r="T7" s="113" t="str">
        <f>IF(R7="","",R7*S7)</f>
        <v/>
      </c>
    </row>
    <row r="8" spans="1:20" ht="20.25" customHeight="1" x14ac:dyDescent="0.5">
      <c r="A8" s="8"/>
      <c r="B8" s="715"/>
      <c r="C8" s="21"/>
      <c r="D8" s="11"/>
      <c r="E8" s="116" t="s">
        <v>17</v>
      </c>
      <c r="F8" s="115"/>
      <c r="G8" s="771"/>
      <c r="H8" s="772"/>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1:20" ht="20.25" customHeight="1" x14ac:dyDescent="0.5">
      <c r="A9" s="8"/>
      <c r="B9" s="715"/>
      <c r="C9" s="296"/>
      <c r="D9" s="297"/>
      <c r="E9" s="116" t="s">
        <v>17</v>
      </c>
      <c r="F9" s="115"/>
      <c r="G9" s="771"/>
      <c r="H9" s="772"/>
      <c r="I9" s="119"/>
      <c r="J9" s="120" t="str">
        <f>IF(G9="","",G9*0.438/1000)</f>
        <v/>
      </c>
      <c r="K9" s="121"/>
      <c r="L9" s="726"/>
      <c r="M9" s="727"/>
      <c r="N9" s="124"/>
      <c r="O9" s="124"/>
      <c r="P9" s="726" t="str">
        <f>IF(G9="","",G9-L9)</f>
        <v/>
      </c>
      <c r="Q9" s="727"/>
      <c r="R9" s="125" t="str">
        <f>IF(P9="","",P9*0.438/1000)</f>
        <v/>
      </c>
      <c r="S9" s="126" t="str">
        <f t="shared" si="0"/>
        <v/>
      </c>
      <c r="T9" s="127" t="str">
        <f>IF(R9="","",R9*S9)</f>
        <v/>
      </c>
    </row>
    <row r="10" spans="1:20" ht="20.25" customHeight="1" x14ac:dyDescent="0.5">
      <c r="A10" s="8"/>
      <c r="B10" s="715"/>
      <c r="C10" s="114"/>
      <c r="D10" s="115"/>
      <c r="E10" s="116" t="s">
        <v>17</v>
      </c>
      <c r="F10" s="115"/>
      <c r="G10" s="117"/>
      <c r="H10" s="118"/>
      <c r="I10" s="119"/>
      <c r="J10" s="120" t="str">
        <f>IF(G10="","",G10*0.438/1000)</f>
        <v/>
      </c>
      <c r="K10" s="121"/>
      <c r="L10" s="122"/>
      <c r="M10" s="123"/>
      <c r="N10" s="124"/>
      <c r="O10" s="124"/>
      <c r="P10" s="726" t="str">
        <f>IF(G10="","",G10-L10)</f>
        <v/>
      </c>
      <c r="Q10" s="727"/>
      <c r="R10" s="125" t="str">
        <f t="shared" ref="R10:R11" si="1">IF(P10="","",P10*0.438/1000)</f>
        <v/>
      </c>
      <c r="S10" s="126" t="str">
        <f t="shared" si="0"/>
        <v/>
      </c>
      <c r="T10" s="127" t="str">
        <f>IF(R10="","",R10*S10)</f>
        <v/>
      </c>
    </row>
    <row r="11" spans="1:20" ht="20.25" customHeight="1" thickBot="1" x14ac:dyDescent="0.55000000000000004">
      <c r="A11" s="8"/>
      <c r="B11" s="715"/>
      <c r="C11" s="128"/>
      <c r="D11" s="115"/>
      <c r="E11" s="116" t="s">
        <v>17</v>
      </c>
      <c r="F11" s="129"/>
      <c r="G11" s="130"/>
      <c r="H11" s="131"/>
      <c r="I11" s="132"/>
      <c r="J11" s="120" t="str">
        <f>IF(G11="","",G11*0.438/1000)</f>
        <v/>
      </c>
      <c r="K11" s="133"/>
      <c r="L11" s="134"/>
      <c r="M11" s="135"/>
      <c r="N11" s="136"/>
      <c r="O11" s="136"/>
      <c r="P11" s="728" t="str">
        <f>IF(G11="","",G11-L11)</f>
        <v/>
      </c>
      <c r="Q11" s="729"/>
      <c r="R11" s="125" t="str">
        <f t="shared" si="1"/>
        <v/>
      </c>
      <c r="S11" s="126" t="str">
        <f t="shared" si="0"/>
        <v/>
      </c>
      <c r="T11" s="127" t="str">
        <f>IF(R11="","",R11*S11)</f>
        <v/>
      </c>
    </row>
    <row r="12" spans="1:20" ht="20.25" customHeight="1" thickTop="1" thickBot="1" x14ac:dyDescent="0.55000000000000004">
      <c r="A12" s="8"/>
      <c r="B12" s="716"/>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1:20" ht="20.25" customHeight="1" thickTop="1" x14ac:dyDescent="0.5">
      <c r="A13" s="8"/>
      <c r="B13" s="714" t="s">
        <v>16</v>
      </c>
      <c r="C13" s="298" t="s">
        <v>140</v>
      </c>
      <c r="D13" s="11"/>
      <c r="E13" s="148" t="s">
        <v>17</v>
      </c>
      <c r="F13" s="149"/>
      <c r="G13" s="760"/>
      <c r="H13" s="761"/>
      <c r="I13" s="150"/>
      <c r="J13" s="151"/>
      <c r="K13" s="152"/>
      <c r="L13" s="762">
        <v>13500</v>
      </c>
      <c r="M13" s="763"/>
      <c r="N13" s="153">
        <v>220000</v>
      </c>
      <c r="O13" s="153">
        <v>7200</v>
      </c>
      <c r="P13" s="762">
        <f>L13-N13</f>
        <v>-206500</v>
      </c>
      <c r="Q13" s="763"/>
      <c r="R13" s="154">
        <f>IF(P13="","",P13*0.438/1000)</f>
        <v>-90.447000000000003</v>
      </c>
      <c r="S13" s="126">
        <f t="shared" si="0"/>
        <v>15</v>
      </c>
      <c r="T13" s="155">
        <f t="shared" ref="T13:T15" si="2">IF(R13="","",R13*S13)</f>
        <v>-1356.7049999999999</v>
      </c>
    </row>
    <row r="14" spans="1:20" ht="20.25" customHeight="1" x14ac:dyDescent="0.5">
      <c r="A14" s="8"/>
      <c r="B14" s="715"/>
      <c r="C14" s="114"/>
      <c r="D14" s="115"/>
      <c r="E14" s="116" t="s">
        <v>17</v>
      </c>
      <c r="F14" s="156"/>
      <c r="G14" s="730"/>
      <c r="H14" s="731"/>
      <c r="I14" s="157"/>
      <c r="J14" s="158"/>
      <c r="K14" s="121"/>
      <c r="L14" s="726"/>
      <c r="M14" s="727"/>
      <c r="N14" s="124"/>
      <c r="O14" s="124"/>
      <c r="P14" s="726" t="str">
        <f>IF(AND(L14="",N14=""),"",L14-N14)</f>
        <v/>
      </c>
      <c r="Q14" s="727"/>
      <c r="R14" s="125" t="str">
        <f>IF(P14="","",P14*0.438/1000)</f>
        <v/>
      </c>
      <c r="S14" s="126" t="str">
        <f t="shared" si="0"/>
        <v/>
      </c>
      <c r="T14" s="127" t="str">
        <f t="shared" si="2"/>
        <v/>
      </c>
    </row>
    <row r="15" spans="1:20" ht="20.25" customHeight="1" x14ac:dyDescent="0.5">
      <c r="A15" s="8"/>
      <c r="B15" s="715"/>
      <c r="C15" s="114"/>
      <c r="D15" s="115"/>
      <c r="E15" s="116" t="s">
        <v>17</v>
      </c>
      <c r="F15" s="156"/>
      <c r="G15" s="730"/>
      <c r="H15" s="731"/>
      <c r="I15" s="157"/>
      <c r="J15" s="158"/>
      <c r="K15" s="121"/>
      <c r="L15" s="726"/>
      <c r="M15" s="727"/>
      <c r="N15" s="124"/>
      <c r="O15" s="124"/>
      <c r="P15" s="726" t="str">
        <f>IF(AND(L15="",N15=""),"",L15-N15)</f>
        <v/>
      </c>
      <c r="Q15" s="727"/>
      <c r="R15" s="125" t="str">
        <f>IF(P15="","",P15*0.438/1000)</f>
        <v/>
      </c>
      <c r="S15" s="126" t="str">
        <f t="shared" si="0"/>
        <v/>
      </c>
      <c r="T15" s="127" t="str">
        <f t="shared" si="2"/>
        <v/>
      </c>
    </row>
    <row r="16" spans="1:20" ht="20.25" customHeight="1" x14ac:dyDescent="0.5">
      <c r="A16" s="8"/>
      <c r="B16" s="715"/>
      <c r="C16" s="114"/>
      <c r="D16" s="115"/>
      <c r="E16" s="116" t="s">
        <v>17</v>
      </c>
      <c r="F16" s="156"/>
      <c r="G16" s="730"/>
      <c r="H16" s="731"/>
      <c r="I16" s="157"/>
      <c r="J16" s="158"/>
      <c r="K16" s="121"/>
      <c r="L16" s="122"/>
      <c r="M16" s="123"/>
      <c r="N16" s="124"/>
      <c r="O16" s="124"/>
      <c r="P16" s="726" t="str">
        <f>IF(AND(L16="",N16=""),"",L16-N16)</f>
        <v/>
      </c>
      <c r="Q16" s="727"/>
      <c r="R16" s="125" t="str">
        <f>IF(P16="","",P16*0.438/1000)</f>
        <v/>
      </c>
      <c r="S16" s="126" t="str">
        <f t="shared" si="0"/>
        <v/>
      </c>
      <c r="T16" s="127"/>
    </row>
    <row r="17" spans="1:20" ht="20.25" customHeight="1" thickBot="1" x14ac:dyDescent="0.55000000000000004">
      <c r="A17" s="8"/>
      <c r="B17" s="715"/>
      <c r="C17" s="128"/>
      <c r="D17" s="115"/>
      <c r="E17" s="116" t="s">
        <v>17</v>
      </c>
      <c r="F17" s="156"/>
      <c r="G17" s="732"/>
      <c r="H17" s="733"/>
      <c r="I17" s="160"/>
      <c r="J17" s="161"/>
      <c r="K17" s="133"/>
      <c r="L17" s="134"/>
      <c r="M17" s="135"/>
      <c r="N17" s="136"/>
      <c r="O17" s="136"/>
      <c r="P17" s="728" t="str">
        <f>IF(AND(L17="",N17=""),"",L17-N17)</f>
        <v/>
      </c>
      <c r="Q17" s="729"/>
      <c r="R17" s="125" t="str">
        <f>IF(P17="","",P17*0.438/1000)</f>
        <v/>
      </c>
      <c r="S17" s="126" t="str">
        <f t="shared" si="0"/>
        <v/>
      </c>
      <c r="T17" s="162"/>
    </row>
    <row r="18" spans="1:20" ht="20.25" customHeight="1" thickTop="1" thickBot="1" x14ac:dyDescent="0.55000000000000004">
      <c r="A18" s="8"/>
      <c r="B18" s="716"/>
      <c r="C18" s="163" t="s">
        <v>21</v>
      </c>
      <c r="D18" s="756"/>
      <c r="E18" s="757"/>
      <c r="F18" s="164" t="s">
        <v>17</v>
      </c>
      <c r="G18" s="758"/>
      <c r="H18" s="759"/>
      <c r="I18" s="165"/>
      <c r="J18" s="166"/>
      <c r="K18" s="167" t="s">
        <v>17</v>
      </c>
      <c r="L18" s="764">
        <f>SUM(L13:M17)</f>
        <v>13500</v>
      </c>
      <c r="M18" s="765"/>
      <c r="N18" s="168">
        <f>SUM(N13:N17)</f>
        <v>220000</v>
      </c>
      <c r="O18" s="169" t="s">
        <v>17</v>
      </c>
      <c r="P18" s="764">
        <f>SUM(P13:Q17)</f>
        <v>-206500</v>
      </c>
      <c r="Q18" s="765"/>
      <c r="R18" s="170">
        <f>SUM(R13:R17)</f>
        <v>-90.447000000000003</v>
      </c>
      <c r="S18" s="171" t="s">
        <v>17</v>
      </c>
      <c r="T18" s="172">
        <f>SUM(T13:T17)</f>
        <v>-1356.7049999999999</v>
      </c>
    </row>
    <row r="19" spans="1:20" ht="20.25" customHeight="1" thickBot="1" x14ac:dyDescent="0.55000000000000004">
      <c r="A19" s="8"/>
      <c r="B19" s="24"/>
      <c r="C19" s="173"/>
      <c r="D19" s="736"/>
      <c r="E19" s="737"/>
      <c r="F19" s="174" t="s">
        <v>17</v>
      </c>
      <c r="G19" s="738">
        <f>G12</f>
        <v>0</v>
      </c>
      <c r="H19" s="739"/>
      <c r="I19" s="175">
        <f>I12</f>
        <v>0</v>
      </c>
      <c r="J19" s="176">
        <f>J12-J18</f>
        <v>0</v>
      </c>
      <c r="K19" s="177" t="s">
        <v>17</v>
      </c>
      <c r="L19" s="740">
        <f>SUM(L18,L12)</f>
        <v>13500</v>
      </c>
      <c r="M19" s="741"/>
      <c r="N19" s="178">
        <f>SUM(N18,N12)</f>
        <v>220000</v>
      </c>
      <c r="O19" s="179" t="s">
        <v>17</v>
      </c>
      <c r="P19" s="742">
        <f>P12-P18</f>
        <v>206500</v>
      </c>
      <c r="Q19" s="743"/>
      <c r="R19" s="180">
        <f>R12-R18</f>
        <v>90.447000000000003</v>
      </c>
      <c r="S19" s="181" t="s">
        <v>17</v>
      </c>
      <c r="T19" s="182">
        <f>T12-T18</f>
        <v>1356.7049999999999</v>
      </c>
    </row>
    <row r="20" spans="1:20" ht="6.65" customHeight="1" thickBot="1" x14ac:dyDescent="0.55000000000000004">
      <c r="A20" s="8"/>
      <c r="B20" s="25"/>
      <c r="C20" s="26"/>
      <c r="D20" s="26"/>
      <c r="E20" s="26"/>
      <c r="F20" s="35"/>
      <c r="G20" s="12"/>
      <c r="H20" s="15"/>
      <c r="I20" s="12"/>
      <c r="J20" s="27"/>
      <c r="K20" s="44"/>
      <c r="L20" s="12"/>
      <c r="M20" s="28"/>
      <c r="N20" s="12"/>
      <c r="O20" s="29"/>
      <c r="P20" s="30"/>
      <c r="Q20" s="29"/>
      <c r="R20" s="31"/>
      <c r="S20" s="41"/>
      <c r="T20" s="32"/>
    </row>
    <row r="21" spans="1:20" ht="25.2" customHeight="1" thickBot="1" x14ac:dyDescent="0.55000000000000004">
      <c r="A21" s="8"/>
      <c r="B21" s="7"/>
      <c r="C21" s="19"/>
      <c r="D21" s="14"/>
      <c r="E21" s="34"/>
      <c r="F21" s="583" t="s">
        <v>0</v>
      </c>
      <c r="G21" s="584"/>
      <c r="H21" s="584"/>
      <c r="I21" s="584"/>
      <c r="J21" s="585"/>
      <c r="K21" s="583" t="s">
        <v>1</v>
      </c>
      <c r="L21" s="584"/>
      <c r="M21" s="584"/>
      <c r="N21" s="584"/>
      <c r="O21" s="584"/>
      <c r="P21" s="584"/>
      <c r="Q21" s="584"/>
      <c r="R21" s="584"/>
      <c r="S21" s="584"/>
      <c r="T21" s="585"/>
    </row>
    <row r="22" spans="1:20" ht="55.4" customHeight="1" thickBot="1" x14ac:dyDescent="0.55000000000000004">
      <c r="A22" s="8"/>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1:20" ht="20.25" customHeight="1" x14ac:dyDescent="0.5">
      <c r="A23" s="8"/>
      <c r="B23" s="709" t="s">
        <v>9</v>
      </c>
      <c r="C23" s="21" t="s">
        <v>10</v>
      </c>
      <c r="D23" s="11"/>
      <c r="E23" s="299" t="s">
        <v>19</v>
      </c>
      <c r="F23" s="104"/>
      <c r="G23" s="184">
        <v>300000</v>
      </c>
      <c r="H23" s="185"/>
      <c r="I23" s="107">
        <f>G23*40.6</f>
        <v>12180000</v>
      </c>
      <c r="J23" s="186">
        <f>G23*2.27/1000</f>
        <v>681</v>
      </c>
      <c r="K23" s="109"/>
      <c r="L23" s="184">
        <f>N23/40.6</f>
        <v>100000</v>
      </c>
      <c r="M23" s="185"/>
      <c r="N23" s="107">
        <f>I23-N34</f>
        <v>4060000</v>
      </c>
      <c r="O23" s="107">
        <v>7200</v>
      </c>
      <c r="P23" s="106">
        <f t="shared" ref="P23:P27" si="3">IF(G23="","",G23-L23)</f>
        <v>200000</v>
      </c>
      <c r="Q23" s="185"/>
      <c r="R23" s="187">
        <f>P23*2.27/1000</f>
        <v>454</v>
      </c>
      <c r="S23" s="126">
        <f t="shared" ref="S23:S27" si="4">IF(R23="","",15)</f>
        <v>15</v>
      </c>
      <c r="T23" s="113">
        <f t="shared" ref="T23:T24" si="5">IF(R23="","",R23*S23)</f>
        <v>6810</v>
      </c>
    </row>
    <row r="24" spans="1:20" ht="20.25" customHeight="1" x14ac:dyDescent="0.5">
      <c r="A24" s="8"/>
      <c r="B24" s="710"/>
      <c r="C24" s="300"/>
      <c r="D24" s="301"/>
      <c r="E24" s="23"/>
      <c r="F24" s="115"/>
      <c r="G24" s="191"/>
      <c r="H24" s="192"/>
      <c r="I24" s="119"/>
      <c r="J24" s="193"/>
      <c r="K24" s="121"/>
      <c r="L24" s="191"/>
      <c r="M24" s="192"/>
      <c r="N24" s="119"/>
      <c r="O24" s="119"/>
      <c r="P24" s="117" t="str">
        <f t="shared" si="3"/>
        <v/>
      </c>
      <c r="Q24" s="192"/>
      <c r="R24" s="194"/>
      <c r="S24" s="126" t="str">
        <f t="shared" si="4"/>
        <v/>
      </c>
      <c r="T24" s="127" t="str">
        <f t="shared" si="5"/>
        <v/>
      </c>
    </row>
    <row r="25" spans="1:20" ht="20.25" customHeight="1" x14ac:dyDescent="0.5">
      <c r="A25" s="8"/>
      <c r="B25" s="710"/>
      <c r="C25" s="188"/>
      <c r="D25" s="189"/>
      <c r="E25" s="190"/>
      <c r="F25" s="115"/>
      <c r="G25" s="191"/>
      <c r="H25" s="192"/>
      <c r="I25" s="119"/>
      <c r="J25" s="193"/>
      <c r="K25" s="121"/>
      <c r="L25" s="191"/>
      <c r="M25" s="192"/>
      <c r="N25" s="119"/>
      <c r="O25" s="119"/>
      <c r="P25" s="117" t="str">
        <f t="shared" si="3"/>
        <v/>
      </c>
      <c r="Q25" s="192"/>
      <c r="R25" s="194"/>
      <c r="S25" s="126" t="str">
        <f t="shared" si="4"/>
        <v/>
      </c>
      <c r="T25" s="127"/>
    </row>
    <row r="26" spans="1:20" ht="20.25" customHeight="1" x14ac:dyDescent="0.5">
      <c r="A26" s="8"/>
      <c r="B26" s="710"/>
      <c r="C26" s="188"/>
      <c r="D26" s="189"/>
      <c r="E26" s="190"/>
      <c r="F26" s="115"/>
      <c r="G26" s="191"/>
      <c r="H26" s="192"/>
      <c r="I26" s="119"/>
      <c r="J26" s="193"/>
      <c r="K26" s="121"/>
      <c r="L26" s="191"/>
      <c r="M26" s="192"/>
      <c r="N26" s="119"/>
      <c r="O26" s="191"/>
      <c r="P26" s="117" t="str">
        <f t="shared" si="3"/>
        <v/>
      </c>
      <c r="Q26" s="192"/>
      <c r="R26" s="194"/>
      <c r="S26" s="126" t="str">
        <f t="shared" si="4"/>
        <v/>
      </c>
      <c r="T26" s="127"/>
    </row>
    <row r="27" spans="1:20" ht="20.25" customHeight="1" thickBot="1" x14ac:dyDescent="0.55000000000000004">
      <c r="A27" s="8"/>
      <c r="B27" s="710"/>
      <c r="C27" s="195"/>
      <c r="D27" s="189"/>
      <c r="E27" s="190"/>
      <c r="F27" s="129"/>
      <c r="G27" s="196"/>
      <c r="H27" s="197"/>
      <c r="I27" s="132"/>
      <c r="J27" s="198"/>
      <c r="K27" s="133"/>
      <c r="L27" s="196"/>
      <c r="M27" s="197"/>
      <c r="N27" s="132"/>
      <c r="O27" s="196"/>
      <c r="P27" s="117" t="str">
        <f t="shared" si="3"/>
        <v/>
      </c>
      <c r="Q27" s="197"/>
      <c r="R27" s="199"/>
      <c r="S27" s="126" t="str">
        <f t="shared" si="4"/>
        <v/>
      </c>
      <c r="T27" s="162"/>
    </row>
    <row r="28" spans="1:20" ht="20.25" customHeight="1" thickTop="1" thickBot="1" x14ac:dyDescent="0.55000000000000004">
      <c r="A28" s="8"/>
      <c r="B28" s="711"/>
      <c r="C28" s="200" t="s">
        <v>42</v>
      </c>
      <c r="D28" s="712"/>
      <c r="E28" s="713"/>
      <c r="F28" s="201" t="s">
        <v>17</v>
      </c>
      <c r="G28" s="266" t="s">
        <v>82</v>
      </c>
      <c r="H28" s="202"/>
      <c r="I28" s="203">
        <f>SUM(I23:I27)</f>
        <v>12180000</v>
      </c>
      <c r="J28" s="204">
        <f>SUM(J23:J27)</f>
        <v>681</v>
      </c>
      <c r="K28" s="205" t="s">
        <v>17</v>
      </c>
      <c r="L28" s="266" t="s">
        <v>82</v>
      </c>
      <c r="M28" s="202"/>
      <c r="N28" s="203">
        <f>SUM(N23:N27)</f>
        <v>4060000</v>
      </c>
      <c r="O28" s="206" t="s">
        <v>17</v>
      </c>
      <c r="P28" s="207" t="s">
        <v>17</v>
      </c>
      <c r="Q28" s="208" t="s">
        <v>17</v>
      </c>
      <c r="R28" s="209">
        <f>SUM(R23:R27)</f>
        <v>454</v>
      </c>
      <c r="S28" s="210" t="s">
        <v>17</v>
      </c>
      <c r="T28" s="211">
        <f>SUM(T23:T27)</f>
        <v>6810</v>
      </c>
    </row>
    <row r="29" spans="1:20" ht="20.25" customHeight="1" x14ac:dyDescent="0.5">
      <c r="A29" s="8"/>
      <c r="B29" s="714" t="s">
        <v>16</v>
      </c>
      <c r="C29" s="302" t="s">
        <v>140</v>
      </c>
      <c r="D29" s="37"/>
      <c r="E29" s="214"/>
      <c r="F29" s="215"/>
      <c r="G29" s="754"/>
      <c r="H29" s="755"/>
      <c r="I29" s="216"/>
      <c r="J29" s="217"/>
      <c r="K29" s="109"/>
      <c r="L29" s="184"/>
      <c r="M29" s="185"/>
      <c r="N29" s="107">
        <v>8120000</v>
      </c>
      <c r="O29" s="107">
        <v>7200</v>
      </c>
      <c r="P29" s="106"/>
      <c r="Q29" s="218"/>
      <c r="R29" s="187"/>
      <c r="S29" s="126" t="str">
        <f t="shared" ref="S29:S33" si="6">IF(R29="","",15)</f>
        <v/>
      </c>
      <c r="T29" s="113" t="str">
        <f>IF(R29="","",R29*S29)</f>
        <v/>
      </c>
    </row>
    <row r="30" spans="1:20" ht="20.25" customHeight="1" x14ac:dyDescent="0.5">
      <c r="A30" s="8"/>
      <c r="B30" s="715"/>
      <c r="C30" s="219" t="s">
        <v>130</v>
      </c>
      <c r="D30" s="159"/>
      <c r="E30" s="220"/>
      <c r="F30" s="156"/>
      <c r="G30" s="730"/>
      <c r="H30" s="731"/>
      <c r="I30" s="157"/>
      <c r="J30" s="221"/>
      <c r="K30" s="121"/>
      <c r="L30" s="191"/>
      <c r="M30" s="192"/>
      <c r="N30" s="119"/>
      <c r="O30" s="119"/>
      <c r="P30" s="117"/>
      <c r="Q30" s="192"/>
      <c r="R30" s="194"/>
      <c r="S30" s="126" t="str">
        <f t="shared" si="6"/>
        <v/>
      </c>
      <c r="T30" s="127" t="str">
        <f t="shared" ref="T30:T33" si="7">IF(R30="","",R30*S30)</f>
        <v/>
      </c>
    </row>
    <row r="31" spans="1:20" ht="20.25" customHeight="1" x14ac:dyDescent="0.5">
      <c r="A31" s="8"/>
      <c r="B31" s="715"/>
      <c r="C31" s="222"/>
      <c r="D31" s="159"/>
      <c r="E31" s="220"/>
      <c r="F31" s="156"/>
      <c r="G31" s="730"/>
      <c r="H31" s="731"/>
      <c r="I31" s="157"/>
      <c r="J31" s="221"/>
      <c r="K31" s="121"/>
      <c r="L31" s="191"/>
      <c r="M31" s="192"/>
      <c r="N31" s="119"/>
      <c r="O31" s="119"/>
      <c r="P31" s="117"/>
      <c r="Q31" s="223"/>
      <c r="R31" s="194"/>
      <c r="S31" s="126" t="str">
        <f t="shared" si="6"/>
        <v/>
      </c>
      <c r="T31" s="127" t="str">
        <f t="shared" si="7"/>
        <v/>
      </c>
    </row>
    <row r="32" spans="1:20" ht="20.25" customHeight="1" x14ac:dyDescent="0.5">
      <c r="A32" s="8"/>
      <c r="B32" s="715"/>
      <c r="C32" s="222"/>
      <c r="D32" s="159"/>
      <c r="E32" s="220"/>
      <c r="F32" s="156"/>
      <c r="G32" s="730"/>
      <c r="H32" s="731"/>
      <c r="I32" s="157"/>
      <c r="J32" s="221"/>
      <c r="K32" s="121"/>
      <c r="L32" s="191"/>
      <c r="M32" s="192"/>
      <c r="N32" s="119"/>
      <c r="O32" s="119"/>
      <c r="P32" s="117"/>
      <c r="Q32" s="223"/>
      <c r="R32" s="194"/>
      <c r="S32" s="126" t="str">
        <f t="shared" si="6"/>
        <v/>
      </c>
      <c r="T32" s="127" t="str">
        <f t="shared" si="7"/>
        <v/>
      </c>
    </row>
    <row r="33" spans="1:21" ht="20.25" customHeight="1" thickBot="1" x14ac:dyDescent="0.55000000000000004">
      <c r="A33" s="8"/>
      <c r="B33" s="715"/>
      <c r="C33" s="224"/>
      <c r="D33" s="159"/>
      <c r="E33" s="220"/>
      <c r="F33" s="156"/>
      <c r="G33" s="732"/>
      <c r="H33" s="733"/>
      <c r="I33" s="160"/>
      <c r="J33" s="225"/>
      <c r="K33" s="133"/>
      <c r="L33" s="196"/>
      <c r="M33" s="197"/>
      <c r="N33" s="132"/>
      <c r="O33" s="132"/>
      <c r="P33" s="130"/>
      <c r="Q33" s="226"/>
      <c r="R33" s="199"/>
      <c r="S33" s="126" t="str">
        <f t="shared" si="6"/>
        <v/>
      </c>
      <c r="T33" s="127" t="str">
        <f t="shared" si="7"/>
        <v/>
      </c>
    </row>
    <row r="34" spans="1:21" ht="20.25" customHeight="1" thickTop="1" thickBot="1" x14ac:dyDescent="0.55000000000000004">
      <c r="A34" s="8"/>
      <c r="B34" s="716"/>
      <c r="C34" s="227" t="s">
        <v>43</v>
      </c>
      <c r="D34" s="756"/>
      <c r="E34" s="757"/>
      <c r="F34" s="228" t="s">
        <v>17</v>
      </c>
      <c r="G34" s="758"/>
      <c r="H34" s="759"/>
      <c r="I34" s="229"/>
      <c r="J34" s="230"/>
      <c r="K34" s="205" t="s">
        <v>17</v>
      </c>
      <c r="L34" s="266" t="s">
        <v>82</v>
      </c>
      <c r="M34" s="202"/>
      <c r="N34" s="203">
        <f>SUM(N29:N33)</f>
        <v>8120000</v>
      </c>
      <c r="O34" s="231" t="s">
        <v>17</v>
      </c>
      <c r="P34" s="210" t="s">
        <v>17</v>
      </c>
      <c r="Q34" s="208" t="s">
        <v>17</v>
      </c>
      <c r="R34" s="209">
        <f>SUM(R29:R33)</f>
        <v>0</v>
      </c>
      <c r="S34" s="210" t="s">
        <v>17</v>
      </c>
      <c r="T34" s="211">
        <f>SUM(T29:T33)</f>
        <v>0</v>
      </c>
    </row>
    <row r="35" spans="1:21" ht="20.25" customHeight="1" thickBot="1" x14ac:dyDescent="0.55000000000000004">
      <c r="A35" s="8"/>
      <c r="B35" s="71"/>
      <c r="C35" s="232"/>
      <c r="D35" s="752"/>
      <c r="E35" s="753"/>
      <c r="F35" s="233" t="s">
        <v>17</v>
      </c>
      <c r="G35" s="234" t="s">
        <v>22</v>
      </c>
      <c r="H35" s="235"/>
      <c r="I35" s="236">
        <f>I28</f>
        <v>12180000</v>
      </c>
      <c r="J35" s="237">
        <f>J28</f>
        <v>681</v>
      </c>
      <c r="K35" s="238" t="s">
        <v>17</v>
      </c>
      <c r="L35" s="239" t="s">
        <v>36</v>
      </c>
      <c r="M35" s="235"/>
      <c r="N35" s="240">
        <f>N34+N28</f>
        <v>12180000</v>
      </c>
      <c r="O35" s="241" t="s">
        <v>17</v>
      </c>
      <c r="P35" s="242" t="s">
        <v>17</v>
      </c>
      <c r="Q35" s="235" t="s">
        <v>17</v>
      </c>
      <c r="R35" s="243">
        <f>R28-R34</f>
        <v>454</v>
      </c>
      <c r="S35" s="242" t="s">
        <v>17</v>
      </c>
      <c r="T35" s="244">
        <f>T28-T34</f>
        <v>6810</v>
      </c>
    </row>
    <row r="36" spans="1:21" ht="19.399999999999999" customHeight="1" thickBot="1" x14ac:dyDescent="0.6">
      <c r="A36" s="8"/>
      <c r="B36" s="626"/>
      <c r="C36" s="626"/>
      <c r="D36" s="56"/>
      <c r="E36" s="56"/>
      <c r="F36" s="14"/>
      <c r="G36" s="46"/>
      <c r="H36" s="14"/>
      <c r="I36" s="68" t="s">
        <v>52</v>
      </c>
      <c r="J36" s="47"/>
      <c r="K36" s="16"/>
      <c r="L36" s="8"/>
      <c r="M36" s="14"/>
      <c r="N36" s="69" t="s">
        <v>48</v>
      </c>
      <c r="O36" s="8"/>
      <c r="P36" s="48"/>
      <c r="Q36" s="8"/>
      <c r="R36" s="45" t="s">
        <v>53</v>
      </c>
      <c r="S36" s="49"/>
      <c r="T36" s="78" t="s">
        <v>49</v>
      </c>
    </row>
    <row r="37" spans="1:21" ht="36.549999999999997" customHeight="1" thickBot="1" x14ac:dyDescent="0.55000000000000004">
      <c r="A37" s="8"/>
      <c r="B37" s="55"/>
      <c r="C37" s="19" t="s">
        <v>35</v>
      </c>
      <c r="D37" s="599"/>
      <c r="E37" s="599"/>
      <c r="F37" s="26"/>
      <c r="G37" s="627"/>
      <c r="H37" s="628"/>
      <c r="I37" s="83">
        <f>I28</f>
        <v>12180000</v>
      </c>
      <c r="J37" s="47" t="s">
        <v>44</v>
      </c>
      <c r="K37" s="51"/>
      <c r="L37" s="52"/>
      <c r="M37" s="53"/>
      <c r="N37" s="83">
        <f>N28+N34</f>
        <v>12180000</v>
      </c>
      <c r="O37" s="54" t="s">
        <v>44</v>
      </c>
      <c r="P37" s="734"/>
      <c r="Q37" s="735"/>
      <c r="R37" s="84">
        <f>SUM(R19,R35)</f>
        <v>544.447</v>
      </c>
      <c r="S37" s="50"/>
      <c r="T37" s="84">
        <f>SUM(T19,T35)</f>
        <v>8166.7049999999999</v>
      </c>
    </row>
    <row r="38" spans="1:21" ht="19.399999999999999" customHeight="1" thickBot="1" x14ac:dyDescent="0.55000000000000004">
      <c r="A38" s="8"/>
      <c r="B38" s="8"/>
      <c r="C38" s="8"/>
      <c r="D38" s="14"/>
      <c r="E38" s="14"/>
      <c r="F38" s="14"/>
      <c r="G38" s="8"/>
      <c r="H38" s="14"/>
      <c r="I38" s="8"/>
      <c r="J38" s="8"/>
      <c r="K38" s="85"/>
      <c r="L38" s="8"/>
      <c r="M38" s="14"/>
      <c r="N38" s="8"/>
      <c r="O38" s="8"/>
      <c r="P38" s="8"/>
      <c r="Q38" s="8"/>
      <c r="R38" s="8"/>
      <c r="S38" s="751"/>
      <c r="T38" s="751"/>
      <c r="U38" s="268"/>
    </row>
    <row r="39" spans="1:21" ht="19.399999999999999" customHeight="1" thickBot="1" x14ac:dyDescent="0.55000000000000004">
      <c r="A39" s="8"/>
      <c r="B39" s="100"/>
      <c r="C39" s="245" t="s">
        <v>34</v>
      </c>
      <c r="D39" s="724" t="s">
        <v>31</v>
      </c>
      <c r="E39" s="725"/>
      <c r="F39" s="246"/>
      <c r="G39" s="320" t="s">
        <v>90</v>
      </c>
      <c r="H39" s="319" t="s">
        <v>24</v>
      </c>
      <c r="I39" s="247" t="s">
        <v>33</v>
      </c>
      <c r="J39" s="248" t="s">
        <v>32</v>
      </c>
      <c r="K39" s="85"/>
      <c r="L39" s="8"/>
      <c r="M39" s="14"/>
      <c r="N39" s="8"/>
      <c r="O39" s="8"/>
      <c r="P39" s="8"/>
      <c r="Q39" s="8"/>
      <c r="R39" s="8"/>
      <c r="S39" s="86"/>
      <c r="T39" s="86"/>
      <c r="U39" s="271"/>
    </row>
    <row r="40" spans="1:21" ht="19.399999999999999" customHeight="1" x14ac:dyDescent="0.5">
      <c r="A40" s="8"/>
      <c r="B40" s="100"/>
      <c r="C40" s="719" t="s">
        <v>5</v>
      </c>
      <c r="D40" s="747" t="s">
        <v>40</v>
      </c>
      <c r="E40" s="748"/>
      <c r="F40" s="249"/>
      <c r="G40" s="107">
        <v>500000</v>
      </c>
      <c r="H40" s="104" t="s">
        <v>29</v>
      </c>
      <c r="I40" s="249"/>
      <c r="J40" s="250">
        <f>G40*0.438/1000</f>
        <v>219</v>
      </c>
      <c r="K40" s="8"/>
      <c r="L40" s="8"/>
      <c r="M40" s="8"/>
      <c r="N40" s="8"/>
      <c r="O40" s="8"/>
      <c r="P40" s="8"/>
      <c r="Q40" s="8"/>
      <c r="R40" s="8"/>
      <c r="S40" s="8"/>
      <c r="T40" s="8"/>
      <c r="U40" s="271"/>
    </row>
    <row r="41" spans="1:21" ht="19.399999999999999" customHeight="1" x14ac:dyDescent="0.5">
      <c r="A41" s="8"/>
      <c r="B41" s="100"/>
      <c r="C41" s="720"/>
      <c r="D41" s="722" t="s">
        <v>45</v>
      </c>
      <c r="E41" s="723"/>
      <c r="F41" s="251"/>
      <c r="G41" s="119"/>
      <c r="H41" s="115" t="s">
        <v>29</v>
      </c>
      <c r="I41" s="251"/>
      <c r="J41" s="252"/>
      <c r="K41" s="8"/>
      <c r="L41" s="8"/>
      <c r="M41" s="8"/>
      <c r="N41" s="8"/>
      <c r="O41" s="8"/>
      <c r="P41" s="8"/>
      <c r="Q41" s="8"/>
      <c r="R41" s="8"/>
      <c r="S41" s="8"/>
      <c r="T41" s="8"/>
      <c r="U41" s="271"/>
    </row>
    <row r="42" spans="1:21" ht="19.399999999999999" customHeight="1" thickBot="1" x14ac:dyDescent="0.55000000000000004">
      <c r="A42" s="8"/>
      <c r="B42" s="100"/>
      <c r="C42" s="721"/>
      <c r="D42" s="717" t="s">
        <v>41</v>
      </c>
      <c r="E42" s="718"/>
      <c r="F42" s="253"/>
      <c r="G42" s="254">
        <f>SUM(G40:G41)</f>
        <v>500000</v>
      </c>
      <c r="H42" s="115" t="s">
        <v>29</v>
      </c>
      <c r="I42" s="253"/>
      <c r="J42" s="255">
        <f>J40</f>
        <v>219</v>
      </c>
      <c r="K42" s="8"/>
      <c r="L42" s="8"/>
      <c r="M42" s="8"/>
      <c r="N42" s="8"/>
      <c r="O42" s="8"/>
      <c r="P42" s="8"/>
      <c r="Q42" s="8"/>
      <c r="R42" s="8"/>
      <c r="S42" s="8"/>
      <c r="T42" s="8"/>
      <c r="U42" s="271"/>
    </row>
    <row r="43" spans="1:21" ht="19.399999999999999" customHeight="1" x14ac:dyDescent="0.5">
      <c r="A43" s="8"/>
      <c r="B43" s="100"/>
      <c r="C43" s="719" t="s">
        <v>30</v>
      </c>
      <c r="D43" s="749" t="s">
        <v>19</v>
      </c>
      <c r="E43" s="750"/>
      <c r="F43" s="256"/>
      <c r="G43" s="107">
        <v>350000</v>
      </c>
      <c r="H43" s="104" t="s">
        <v>105</v>
      </c>
      <c r="I43" s="107">
        <f>G43*40.6</f>
        <v>14210000</v>
      </c>
      <c r="J43" s="250">
        <f>G43*2.27/1000</f>
        <v>794.5</v>
      </c>
      <c r="K43" s="90"/>
      <c r="L43" s="8"/>
      <c r="M43" s="14"/>
      <c r="N43" s="8"/>
      <c r="O43" s="8"/>
      <c r="P43" s="8"/>
      <c r="Q43" s="8"/>
      <c r="R43" s="744"/>
      <c r="S43" s="14"/>
      <c r="T43" s="8"/>
      <c r="U43" s="271"/>
    </row>
    <row r="44" spans="1:21" ht="19.399999999999999" customHeight="1" x14ac:dyDescent="0.5">
      <c r="A44" s="8"/>
      <c r="B44" s="100"/>
      <c r="C44" s="720"/>
      <c r="D44" s="745"/>
      <c r="E44" s="746"/>
      <c r="F44" s="257"/>
      <c r="G44" s="119"/>
      <c r="H44" s="115"/>
      <c r="I44" s="119"/>
      <c r="J44" s="258"/>
      <c r="K44" s="90"/>
      <c r="L44" s="8"/>
      <c r="M44" s="14"/>
      <c r="N44" s="8"/>
      <c r="O44" s="8"/>
      <c r="P44" s="8"/>
      <c r="Q44" s="8"/>
      <c r="R44" s="744"/>
      <c r="S44" s="14"/>
      <c r="T44" s="8"/>
      <c r="U44" s="271"/>
    </row>
    <row r="45" spans="1:21" ht="19.399999999999999" customHeight="1" x14ac:dyDescent="0.5">
      <c r="A45" s="8"/>
      <c r="B45" s="100"/>
      <c r="C45" s="720"/>
      <c r="D45" s="722"/>
      <c r="E45" s="723"/>
      <c r="F45" s="257"/>
      <c r="G45" s="119"/>
      <c r="H45" s="115"/>
      <c r="I45" s="119"/>
      <c r="J45" s="258"/>
      <c r="K45" s="90"/>
      <c r="L45" s="8"/>
      <c r="M45" s="14"/>
      <c r="N45" s="8"/>
      <c r="O45" s="8"/>
      <c r="P45" s="8"/>
      <c r="Q45" s="62"/>
      <c r="R45" s="26"/>
      <c r="S45" s="14"/>
      <c r="T45" s="8"/>
      <c r="U45" s="271"/>
    </row>
    <row r="46" spans="1:21" ht="19.399999999999999" customHeight="1" x14ac:dyDescent="0.5">
      <c r="A46" s="8"/>
      <c r="B46" s="100"/>
      <c r="C46" s="720"/>
      <c r="D46" s="722"/>
      <c r="E46" s="723"/>
      <c r="F46" s="257"/>
      <c r="G46" s="119"/>
      <c r="H46" s="115"/>
      <c r="I46" s="119"/>
      <c r="J46" s="258"/>
      <c r="K46" s="90"/>
      <c r="L46" s="8"/>
      <c r="M46" s="14"/>
      <c r="N46" s="8"/>
      <c r="O46" s="8"/>
      <c r="P46" s="8"/>
      <c r="Q46" s="62"/>
      <c r="R46" s="26"/>
      <c r="S46" s="14"/>
      <c r="T46" s="8"/>
      <c r="U46" s="271"/>
    </row>
    <row r="47" spans="1:21" ht="19.399999999999999" customHeight="1" thickBot="1" x14ac:dyDescent="0.55000000000000004">
      <c r="A47" s="8"/>
      <c r="B47" s="100"/>
      <c r="C47" s="721"/>
      <c r="D47" s="717"/>
      <c r="E47" s="718"/>
      <c r="F47" s="260"/>
      <c r="G47" s="254"/>
      <c r="H47" s="259"/>
      <c r="I47" s="254"/>
      <c r="J47" s="255"/>
      <c r="K47" s="90"/>
      <c r="L47" s="8"/>
      <c r="M47" s="14"/>
      <c r="N47" s="8"/>
      <c r="O47" s="8"/>
      <c r="P47" s="8"/>
      <c r="Q47" s="62"/>
      <c r="R47" s="26"/>
      <c r="S47" s="14"/>
      <c r="T47" s="8"/>
      <c r="U47" s="271"/>
    </row>
    <row r="48" spans="1:21" ht="19.399999999999999" customHeight="1" thickBot="1" x14ac:dyDescent="0.55000000000000004">
      <c r="A48" s="8"/>
      <c r="B48" s="779" t="s">
        <v>89</v>
      </c>
      <c r="C48" s="779"/>
      <c r="D48" s="779"/>
      <c r="E48" s="779"/>
      <c r="F48" s="779"/>
      <c r="G48" s="779"/>
      <c r="H48" s="14"/>
      <c r="I48" s="67" t="s">
        <v>50</v>
      </c>
      <c r="J48" s="93" t="s">
        <v>51</v>
      </c>
      <c r="K48" s="90"/>
      <c r="L48" s="8"/>
      <c r="M48" s="14"/>
      <c r="N48" s="26"/>
      <c r="O48" s="8"/>
      <c r="P48" s="8"/>
      <c r="Q48" s="62"/>
      <c r="R48" s="26"/>
      <c r="S48" s="14"/>
      <c r="T48" s="8"/>
      <c r="U48" s="271"/>
    </row>
    <row r="49" spans="1:21" ht="40.299999999999997" customHeight="1" thickBot="1" x14ac:dyDescent="0.55000000000000004">
      <c r="A49" s="8"/>
      <c r="B49" s="779"/>
      <c r="C49" s="779"/>
      <c r="D49" s="779"/>
      <c r="E49" s="779"/>
      <c r="F49" s="779"/>
      <c r="G49" s="779"/>
      <c r="H49" s="14"/>
      <c r="I49" s="74">
        <f>SUM(I43:I47)</f>
        <v>14210000</v>
      </c>
      <c r="J49" s="75">
        <f>SUM(J42:J47)</f>
        <v>1013.5</v>
      </c>
      <c r="K49" s="90"/>
      <c r="L49" s="8"/>
      <c r="M49" s="14"/>
      <c r="N49" s="94"/>
      <c r="O49" s="8"/>
      <c r="P49" s="62"/>
      <c r="Q49" s="62"/>
      <c r="R49" s="94"/>
      <c r="S49" s="14"/>
      <c r="T49" s="8"/>
      <c r="U49" s="271"/>
    </row>
    <row r="50" spans="1:21" ht="16.5" customHeight="1" x14ac:dyDescent="0.5">
      <c r="I50" s="274"/>
      <c r="J50" s="275"/>
      <c r="K50" s="267"/>
      <c r="M50" s="269"/>
      <c r="N50" s="273"/>
      <c r="O50" s="270"/>
      <c r="P50" s="272"/>
      <c r="Q50" s="272"/>
      <c r="R50" s="273"/>
      <c r="S50" s="269"/>
      <c r="T50" s="270"/>
      <c r="U50" s="271"/>
    </row>
    <row r="51" spans="1:21" ht="17.45" customHeight="1" x14ac:dyDescent="0.45">
      <c r="B51" s="281" t="s">
        <v>39</v>
      </c>
      <c r="J51" s="276"/>
      <c r="K51" s="277"/>
      <c r="M51" s="269"/>
      <c r="N51" s="270"/>
      <c r="O51" s="270"/>
      <c r="P51" s="270"/>
      <c r="Q51" s="270"/>
      <c r="R51" s="270"/>
      <c r="S51" s="269"/>
      <c r="T51" s="270"/>
      <c r="U51" s="271"/>
    </row>
    <row r="52" spans="1:21" ht="17.45" customHeight="1" x14ac:dyDescent="0.5">
      <c r="B52" s="261" t="s">
        <v>72</v>
      </c>
      <c r="L52" s="278"/>
      <c r="M52" s="279"/>
      <c r="N52" s="280"/>
      <c r="O52" s="280"/>
      <c r="P52" s="270"/>
      <c r="Q52" s="280"/>
      <c r="R52" s="280"/>
      <c r="S52" s="793"/>
      <c r="T52" s="793"/>
      <c r="U52" s="271"/>
    </row>
    <row r="53" spans="1:21" ht="19.399999999999999" customHeight="1" x14ac:dyDescent="0.5">
      <c r="C53" s="262" t="s">
        <v>118</v>
      </c>
      <c r="L53" s="282"/>
      <c r="M53" s="283"/>
      <c r="N53" s="284"/>
      <c r="O53" s="284"/>
      <c r="P53" s="285"/>
      <c r="Q53" s="286"/>
      <c r="R53" s="287"/>
      <c r="S53" s="794"/>
      <c r="T53" s="794"/>
      <c r="U53" s="271"/>
    </row>
    <row r="54" spans="1:21" ht="19.399999999999999" customHeight="1" x14ac:dyDescent="0.5">
      <c r="C54" s="262" t="s">
        <v>129</v>
      </c>
      <c r="J54" s="278"/>
      <c r="K54" s="288"/>
      <c r="L54" s="282"/>
      <c r="M54" s="289"/>
      <c r="N54" s="290"/>
      <c r="O54" s="291"/>
      <c r="P54" s="292"/>
      <c r="Q54" s="293"/>
      <c r="R54" s="294"/>
      <c r="S54" s="792"/>
      <c r="T54" s="792"/>
      <c r="U54" s="268"/>
    </row>
    <row r="55" spans="1:21" ht="19.399999999999999" customHeight="1" x14ac:dyDescent="0.5">
      <c r="C55" s="262" t="s">
        <v>135</v>
      </c>
      <c r="M55" s="295"/>
      <c r="N55" s="268"/>
      <c r="O55" s="268"/>
      <c r="P55" s="268"/>
      <c r="Q55" s="268"/>
      <c r="R55" s="268"/>
      <c r="S55" s="295"/>
      <c r="T55" s="268"/>
      <c r="U55" s="268"/>
    </row>
    <row r="56" spans="1:21" ht="19.399999999999999" customHeight="1" x14ac:dyDescent="0.5">
      <c r="C56" s="262" t="s">
        <v>131</v>
      </c>
    </row>
    <row r="57" spans="1:21" ht="19.399999999999999" customHeight="1" x14ac:dyDescent="0.5">
      <c r="C57" s="262" t="s">
        <v>132</v>
      </c>
    </row>
    <row r="58" spans="1:21" ht="19.399999999999999" customHeight="1" x14ac:dyDescent="0.5">
      <c r="C58" s="262" t="s">
        <v>146</v>
      </c>
    </row>
    <row r="59" spans="1:21" ht="19.399999999999999" customHeight="1" x14ac:dyDescent="0.5">
      <c r="C59" s="262" t="s">
        <v>145</v>
      </c>
    </row>
    <row r="60" spans="1:21" ht="14.95" customHeight="1" x14ac:dyDescent="0.5">
      <c r="C60" s="334" t="s">
        <v>133</v>
      </c>
    </row>
    <row r="61" spans="1:21" ht="19.399999999999999" customHeight="1" x14ac:dyDescent="0.5">
      <c r="C61" s="261" t="s">
        <v>134</v>
      </c>
    </row>
    <row r="64" spans="1:21" x14ac:dyDescent="0.5">
      <c r="C64" s="261"/>
    </row>
    <row r="65" spans="3:3" x14ac:dyDescent="0.5">
      <c r="C65" s="261"/>
    </row>
  </sheetData>
  <mergeCells count="77">
    <mergeCell ref="P16:Q16"/>
    <mergeCell ref="P17:Q17"/>
    <mergeCell ref="B48:G49"/>
    <mergeCell ref="C43:C47"/>
    <mergeCell ref="D34:E34"/>
    <mergeCell ref="D47:E47"/>
    <mergeCell ref="D35:E35"/>
    <mergeCell ref="D37:E37"/>
    <mergeCell ref="D39:E39"/>
    <mergeCell ref="C40:C42"/>
    <mergeCell ref="D40:E40"/>
    <mergeCell ref="D41:E41"/>
    <mergeCell ref="D42:E42"/>
    <mergeCell ref="D43:E43"/>
    <mergeCell ref="D45:E45"/>
    <mergeCell ref="B13:B18"/>
    <mergeCell ref="S54:T54"/>
    <mergeCell ref="R43:R44"/>
    <mergeCell ref="S52:T52"/>
    <mergeCell ref="S38:T38"/>
    <mergeCell ref="G33:H33"/>
    <mergeCell ref="S53:T53"/>
    <mergeCell ref="G34:H34"/>
    <mergeCell ref="G37:H37"/>
    <mergeCell ref="F5:J5"/>
    <mergeCell ref="K5:T5"/>
    <mergeCell ref="G6:H6"/>
    <mergeCell ref="L6:M6"/>
    <mergeCell ref="P6:Q6"/>
    <mergeCell ref="B7:B12"/>
    <mergeCell ref="G7:H7"/>
    <mergeCell ref="P7:Q7"/>
    <mergeCell ref="L18:M18"/>
    <mergeCell ref="P18:Q18"/>
    <mergeCell ref="L13:M13"/>
    <mergeCell ref="P13:Q13"/>
    <mergeCell ref="L14:M14"/>
    <mergeCell ref="L15:M15"/>
    <mergeCell ref="P15:Q15"/>
    <mergeCell ref="P11:Q11"/>
    <mergeCell ref="L7:M7"/>
    <mergeCell ref="P10:Q10"/>
    <mergeCell ref="G13:H13"/>
    <mergeCell ref="G14:H14"/>
    <mergeCell ref="G15:H15"/>
    <mergeCell ref="B36:C36"/>
    <mergeCell ref="G8:H8"/>
    <mergeCell ref="G9:H9"/>
    <mergeCell ref="G18:H18"/>
    <mergeCell ref="D12:E12"/>
    <mergeCell ref="G12:H12"/>
    <mergeCell ref="D19:E19"/>
    <mergeCell ref="G19:H19"/>
    <mergeCell ref="D28:E28"/>
    <mergeCell ref="F21:J21"/>
    <mergeCell ref="B23:B28"/>
    <mergeCell ref="B29:B34"/>
    <mergeCell ref="G29:H29"/>
    <mergeCell ref="G32:H32"/>
    <mergeCell ref="D18:E18"/>
    <mergeCell ref="G17:H17"/>
    <mergeCell ref="D46:E46"/>
    <mergeCell ref="L12:M12"/>
    <mergeCell ref="P12:Q12"/>
    <mergeCell ref="L8:M8"/>
    <mergeCell ref="P8:Q8"/>
    <mergeCell ref="L9:M9"/>
    <mergeCell ref="P9:Q9"/>
    <mergeCell ref="P37:Q37"/>
    <mergeCell ref="L19:M19"/>
    <mergeCell ref="P19:Q19"/>
    <mergeCell ref="G30:H30"/>
    <mergeCell ref="G31:H31"/>
    <mergeCell ref="K21:T21"/>
    <mergeCell ref="G16:H16"/>
    <mergeCell ref="D44:E44"/>
    <mergeCell ref="P14:Q14"/>
  </mergeCells>
  <phoneticPr fontId="2"/>
  <pageMargins left="0.7" right="0.7" top="0.2" bottom="0.21" header="0.3" footer="0.3"/>
  <pageSetup paperSize="9" scale="49" orientation="landscape"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339F4-965C-4027-8611-6CC7AEBF1A96}">
  <sheetPr>
    <pageSetUpPr fitToPage="1"/>
  </sheetPr>
  <dimension ref="A1:U65"/>
  <sheetViews>
    <sheetView showGridLines="0" view="pageBreakPreview" topLeftCell="J1" zoomScaleNormal="70" zoomScaleSheetLayoutView="100" workbookViewId="0">
      <selection activeCell="W6" sqref="W6"/>
    </sheetView>
  </sheetViews>
  <sheetFormatPr defaultColWidth="8.7265625" defaultRowHeight="16.649999999999999" x14ac:dyDescent="0.5"/>
  <cols>
    <col min="1" max="1" width="3" style="261" customWidth="1"/>
    <col min="2" max="2" width="6.08984375" style="261" customWidth="1"/>
    <col min="3" max="3" width="26.453125" style="262" customWidth="1"/>
    <col min="4" max="4" width="13.08984375" style="263" customWidth="1"/>
    <col min="5" max="5" width="11.6328125" style="263" customWidth="1"/>
    <col min="6" max="6" width="8" style="263" customWidth="1"/>
    <col min="7" max="7" width="12.453125" style="261" customWidth="1"/>
    <col min="8" max="8" width="7.08984375" style="263" customWidth="1"/>
    <col min="9" max="9" width="14.6328125" style="261" customWidth="1"/>
    <col min="10" max="10" width="14.7265625" style="261" customWidth="1"/>
    <col min="11" max="11" width="9.08984375" style="264" customWidth="1"/>
    <col min="12" max="12" width="11.90625" style="261" customWidth="1"/>
    <col min="13" max="13" width="6.6328125" style="263" customWidth="1"/>
    <col min="14" max="14" width="13.7265625" style="261" customWidth="1"/>
    <col min="15" max="15" width="13.6328125" style="261" customWidth="1"/>
    <col min="16" max="16" width="12.08984375" style="261" customWidth="1"/>
    <col min="17" max="17" width="6" style="261" customWidth="1"/>
    <col min="18" max="18" width="16.6328125" style="261" customWidth="1"/>
    <col min="19" max="19" width="7.08984375" style="263" customWidth="1"/>
    <col min="20" max="20" width="15.08984375" style="261" customWidth="1"/>
    <col min="21" max="21" width="5.453125" style="261" customWidth="1"/>
    <col min="22" max="16384" width="8.7265625" style="261"/>
  </cols>
  <sheetData>
    <row r="1" spans="1:20" ht="5.15" customHeight="1" x14ac:dyDescent="0.5">
      <c r="A1" s="8"/>
      <c r="B1" s="8"/>
      <c r="C1" s="18"/>
      <c r="D1" s="14"/>
      <c r="E1" s="14"/>
      <c r="F1" s="14"/>
      <c r="G1" s="8"/>
      <c r="H1" s="14"/>
      <c r="I1" s="8"/>
      <c r="J1" s="8"/>
      <c r="K1" s="42"/>
      <c r="L1" s="8"/>
      <c r="M1" s="14"/>
      <c r="N1" s="8"/>
      <c r="O1" s="8"/>
      <c r="P1" s="8"/>
      <c r="Q1" s="8"/>
      <c r="R1" s="8"/>
      <c r="S1" s="14"/>
      <c r="T1" s="8"/>
    </row>
    <row r="2" spans="1:20" ht="19.95" x14ac:dyDescent="0.5">
      <c r="A2" s="8"/>
      <c r="B2" s="8"/>
      <c r="C2" s="18"/>
      <c r="D2" s="14"/>
      <c r="E2" s="14"/>
      <c r="F2" s="14"/>
      <c r="G2" s="8"/>
      <c r="H2" s="14"/>
      <c r="I2" s="8"/>
      <c r="J2" s="8"/>
      <c r="K2" s="42"/>
      <c r="L2" s="8"/>
      <c r="M2" s="14"/>
      <c r="N2" s="8"/>
      <c r="O2" s="8"/>
      <c r="P2" s="8"/>
      <c r="Q2" s="8"/>
      <c r="R2" s="8"/>
      <c r="S2" s="14"/>
      <c r="T2" s="17"/>
    </row>
    <row r="3" spans="1:20" ht="38.25" customHeight="1" x14ac:dyDescent="0.5">
      <c r="A3" s="8"/>
      <c r="B3" s="22" t="s">
        <v>80</v>
      </c>
      <c r="C3" s="18"/>
      <c r="D3" s="26"/>
      <c r="E3" s="26"/>
      <c r="F3" s="26"/>
      <c r="G3" s="8"/>
      <c r="H3" s="14"/>
      <c r="I3" s="8"/>
      <c r="J3" s="8"/>
      <c r="K3" s="42"/>
      <c r="L3" s="8"/>
      <c r="M3" s="14"/>
      <c r="N3" s="8"/>
      <c r="O3" s="8"/>
      <c r="P3" s="8"/>
      <c r="Q3" s="8"/>
      <c r="R3" s="8"/>
      <c r="S3" s="14"/>
      <c r="T3" s="8"/>
    </row>
    <row r="4" spans="1:20" ht="33.65" customHeight="1" thickBot="1" x14ac:dyDescent="0.55000000000000004">
      <c r="A4" s="8"/>
      <c r="B4" s="8"/>
      <c r="C4" s="329" t="s">
        <v>122</v>
      </c>
      <c r="D4" s="14"/>
      <c r="E4" s="14"/>
      <c r="F4" s="14"/>
      <c r="G4" s="8"/>
      <c r="H4" s="14"/>
      <c r="I4" s="8"/>
      <c r="J4" s="8"/>
      <c r="K4" s="42"/>
      <c r="L4" s="8"/>
      <c r="M4" s="14"/>
      <c r="N4" s="8"/>
      <c r="O4" s="8"/>
      <c r="P4" s="8"/>
      <c r="Q4" s="8"/>
      <c r="R4" s="8"/>
      <c r="S4" s="14"/>
      <c r="T4" s="8"/>
    </row>
    <row r="5" spans="1:20" ht="25.2" customHeight="1" thickBot="1" x14ac:dyDescent="0.55000000000000004">
      <c r="A5" s="8"/>
      <c r="B5" s="8"/>
      <c r="C5" s="19"/>
      <c r="D5" s="14"/>
      <c r="E5" s="33"/>
      <c r="F5" s="583" t="s">
        <v>0</v>
      </c>
      <c r="G5" s="584"/>
      <c r="H5" s="584"/>
      <c r="I5" s="584"/>
      <c r="J5" s="585"/>
      <c r="K5" s="583" t="s">
        <v>1</v>
      </c>
      <c r="L5" s="584"/>
      <c r="M5" s="584"/>
      <c r="N5" s="584"/>
      <c r="O5" s="584"/>
      <c r="P5" s="584"/>
      <c r="Q5" s="584"/>
      <c r="R5" s="584"/>
      <c r="S5" s="584"/>
      <c r="T5" s="585"/>
    </row>
    <row r="6" spans="1:20" ht="47.5" customHeight="1" thickBot="1" x14ac:dyDescent="0.55000000000000004">
      <c r="A6" s="8"/>
      <c r="B6" s="39" t="s">
        <v>5</v>
      </c>
      <c r="C6" s="13" t="s">
        <v>4</v>
      </c>
      <c r="D6" s="6" t="s">
        <v>11</v>
      </c>
      <c r="E6" s="6"/>
      <c r="F6" s="6" t="s">
        <v>6</v>
      </c>
      <c r="G6" s="657" t="s">
        <v>25</v>
      </c>
      <c r="H6" s="658"/>
      <c r="I6" s="2" t="s">
        <v>26</v>
      </c>
      <c r="J6" s="4" t="s">
        <v>54</v>
      </c>
      <c r="K6" s="43" t="s">
        <v>6</v>
      </c>
      <c r="L6" s="657" t="s">
        <v>27</v>
      </c>
      <c r="M6" s="658"/>
      <c r="N6" s="2" t="s">
        <v>28</v>
      </c>
      <c r="O6" s="2" t="s">
        <v>2</v>
      </c>
      <c r="P6" s="655" t="s">
        <v>37</v>
      </c>
      <c r="Q6" s="656"/>
      <c r="R6" s="2" t="s">
        <v>8</v>
      </c>
      <c r="S6" s="3" t="s">
        <v>18</v>
      </c>
      <c r="T6" s="4" t="s">
        <v>3</v>
      </c>
    </row>
    <row r="7" spans="1:20" ht="20.25" customHeight="1" x14ac:dyDescent="0.5">
      <c r="A7" s="8"/>
      <c r="B7" s="714" t="s">
        <v>9</v>
      </c>
      <c r="C7" s="20"/>
      <c r="D7" s="36"/>
      <c r="E7" s="105" t="s">
        <v>17</v>
      </c>
      <c r="F7" s="104"/>
      <c r="G7" s="767"/>
      <c r="H7" s="768"/>
      <c r="I7" s="107"/>
      <c r="J7" s="108" t="str">
        <f>IF(G7="","",G7*0.438/1000)</f>
        <v/>
      </c>
      <c r="K7" s="109"/>
      <c r="L7" s="769"/>
      <c r="M7" s="770"/>
      <c r="N7" s="110"/>
      <c r="O7" s="110"/>
      <c r="P7" s="769" t="str">
        <f>IF(G7="","",(G7-L7))</f>
        <v/>
      </c>
      <c r="Q7" s="770"/>
      <c r="R7" s="111" t="str">
        <f>IF(P7="","",P7*0.438/1000)</f>
        <v/>
      </c>
      <c r="S7" s="112" t="str">
        <f>IF(R7="","",15)</f>
        <v/>
      </c>
      <c r="T7" s="113" t="str">
        <f>IF(R7="","",R7*S7)</f>
        <v/>
      </c>
    </row>
    <row r="8" spans="1:20" ht="20.25" customHeight="1" x14ac:dyDescent="0.5">
      <c r="A8" s="8"/>
      <c r="B8" s="715"/>
      <c r="C8" s="21"/>
      <c r="D8" s="11"/>
      <c r="E8" s="116" t="s">
        <v>17</v>
      </c>
      <c r="F8" s="115"/>
      <c r="G8" s="771"/>
      <c r="H8" s="772"/>
      <c r="I8" s="119"/>
      <c r="J8" s="120" t="str">
        <f>IF(G8="","",G8*0.438/1000)</f>
        <v/>
      </c>
      <c r="K8" s="121"/>
      <c r="L8" s="726"/>
      <c r="M8" s="727"/>
      <c r="N8" s="124"/>
      <c r="O8" s="124"/>
      <c r="P8" s="726" t="str">
        <f>IF(G8="","",G8-L8)</f>
        <v/>
      </c>
      <c r="Q8" s="727"/>
      <c r="R8" s="125" t="str">
        <f>IF(P8="","",P8*0.438/1000)</f>
        <v/>
      </c>
      <c r="S8" s="126" t="str">
        <f t="shared" ref="S8:S17" si="0">IF(R8="","",15)</f>
        <v/>
      </c>
      <c r="T8" s="127" t="str">
        <f>IF(R8="","",R8*S8)</f>
        <v/>
      </c>
    </row>
    <row r="9" spans="1:20" ht="20.25" customHeight="1" x14ac:dyDescent="0.5">
      <c r="A9" s="8"/>
      <c r="B9" s="715"/>
      <c r="C9" s="296"/>
      <c r="D9" s="297"/>
      <c r="E9" s="116" t="s">
        <v>17</v>
      </c>
      <c r="F9" s="115"/>
      <c r="G9" s="771"/>
      <c r="H9" s="772"/>
      <c r="I9" s="119"/>
      <c r="J9" s="120" t="str">
        <f>IF(G9="","",G9*0.438/1000)</f>
        <v/>
      </c>
      <c r="K9" s="121"/>
      <c r="L9" s="726"/>
      <c r="M9" s="727"/>
      <c r="N9" s="124"/>
      <c r="O9" s="124"/>
      <c r="P9" s="726" t="str">
        <f>IF(G9="","",G9-L9)</f>
        <v/>
      </c>
      <c r="Q9" s="727"/>
      <c r="R9" s="125" t="str">
        <f>IF(P9="","",P9*0.438/1000)</f>
        <v/>
      </c>
      <c r="S9" s="126" t="str">
        <f t="shared" si="0"/>
        <v/>
      </c>
      <c r="T9" s="127" t="str">
        <f>IF(R9="","",R9*S9)</f>
        <v/>
      </c>
    </row>
    <row r="10" spans="1:20" ht="20.25" customHeight="1" x14ac:dyDescent="0.5">
      <c r="A10" s="8"/>
      <c r="B10" s="715"/>
      <c r="C10" s="114"/>
      <c r="D10" s="115"/>
      <c r="E10" s="116" t="s">
        <v>17</v>
      </c>
      <c r="F10" s="115"/>
      <c r="G10" s="117"/>
      <c r="H10" s="118"/>
      <c r="I10" s="119"/>
      <c r="J10" s="120" t="str">
        <f>IF(G10="","",G10*0.438/1000)</f>
        <v/>
      </c>
      <c r="K10" s="121"/>
      <c r="L10" s="122"/>
      <c r="M10" s="123"/>
      <c r="N10" s="124"/>
      <c r="O10" s="124"/>
      <c r="P10" s="726" t="str">
        <f>IF(G10="","",G10-L10)</f>
        <v/>
      </c>
      <c r="Q10" s="727"/>
      <c r="R10" s="125" t="str">
        <f t="shared" ref="R10:R11" si="1">IF(P10="","",P10*0.438/1000)</f>
        <v/>
      </c>
      <c r="S10" s="126" t="str">
        <f t="shared" si="0"/>
        <v/>
      </c>
      <c r="T10" s="127" t="str">
        <f>IF(R10="","",R10*S10)</f>
        <v/>
      </c>
    </row>
    <row r="11" spans="1:20" ht="20.25" customHeight="1" thickBot="1" x14ac:dyDescent="0.55000000000000004">
      <c r="A11" s="8"/>
      <c r="B11" s="715"/>
      <c r="C11" s="128"/>
      <c r="D11" s="115"/>
      <c r="E11" s="116" t="s">
        <v>17</v>
      </c>
      <c r="F11" s="129"/>
      <c r="G11" s="130"/>
      <c r="H11" s="131"/>
      <c r="I11" s="132"/>
      <c r="J11" s="120" t="str">
        <f>IF(G11="","",G11*0.438/1000)</f>
        <v/>
      </c>
      <c r="K11" s="133"/>
      <c r="L11" s="134"/>
      <c r="M11" s="135"/>
      <c r="N11" s="136"/>
      <c r="O11" s="136"/>
      <c r="P11" s="728" t="str">
        <f>IF(G11="","",G11-L11)</f>
        <v/>
      </c>
      <c r="Q11" s="729"/>
      <c r="R11" s="125" t="str">
        <f t="shared" si="1"/>
        <v/>
      </c>
      <c r="S11" s="126" t="str">
        <f t="shared" si="0"/>
        <v/>
      </c>
      <c r="T11" s="127" t="str">
        <f>IF(R11="","",R11*S11)</f>
        <v/>
      </c>
    </row>
    <row r="12" spans="1:20" ht="20.25" customHeight="1" thickTop="1" thickBot="1" x14ac:dyDescent="0.55000000000000004">
      <c r="A12" s="8"/>
      <c r="B12" s="716"/>
      <c r="C12" s="137" t="s">
        <v>20</v>
      </c>
      <c r="D12" s="773"/>
      <c r="E12" s="774"/>
      <c r="F12" s="138" t="s">
        <v>17</v>
      </c>
      <c r="G12" s="775">
        <f>SUM(G7:H11)</f>
        <v>0</v>
      </c>
      <c r="H12" s="776"/>
      <c r="I12" s="139">
        <f>SUM(I7:I11)</f>
        <v>0</v>
      </c>
      <c r="J12" s="140">
        <f>SUM(J7:J9)</f>
        <v>0</v>
      </c>
      <c r="K12" s="141" t="s">
        <v>17</v>
      </c>
      <c r="L12" s="777">
        <f>SUM(L7:M11)</f>
        <v>0</v>
      </c>
      <c r="M12" s="778"/>
      <c r="N12" s="139">
        <f>SUM(N7:N11)</f>
        <v>0</v>
      </c>
      <c r="O12" s="142" t="s">
        <v>17</v>
      </c>
      <c r="P12" s="777">
        <f>SUM(P7:Q11)</f>
        <v>0</v>
      </c>
      <c r="Q12" s="778"/>
      <c r="R12" s="143">
        <f>SUM(R7:R11)</f>
        <v>0</v>
      </c>
      <c r="S12" s="144" t="s">
        <v>17</v>
      </c>
      <c r="T12" s="145">
        <f>SUM(T7:T11)</f>
        <v>0</v>
      </c>
    </row>
    <row r="13" spans="1:20" ht="20.25" customHeight="1" thickTop="1" x14ac:dyDescent="0.5">
      <c r="A13" s="8"/>
      <c r="B13" s="714" t="s">
        <v>16</v>
      </c>
      <c r="C13" s="298"/>
      <c r="D13" s="11"/>
      <c r="E13" s="148" t="s">
        <v>17</v>
      </c>
      <c r="F13" s="149"/>
      <c r="G13" s="760"/>
      <c r="H13" s="761"/>
      <c r="I13" s="150"/>
      <c r="J13" s="151"/>
      <c r="K13" s="152"/>
      <c r="L13" s="762"/>
      <c r="M13" s="763"/>
      <c r="N13" s="153"/>
      <c r="O13" s="153"/>
      <c r="P13" s="762"/>
      <c r="Q13" s="763"/>
      <c r="R13" s="154" t="str">
        <f>IF(P13="","",P13*0.438/1000)</f>
        <v/>
      </c>
      <c r="S13" s="126" t="str">
        <f t="shared" si="0"/>
        <v/>
      </c>
      <c r="T13" s="155" t="str">
        <f t="shared" ref="T13:T15" si="2">IF(R13="","",R13*S13)</f>
        <v/>
      </c>
    </row>
    <row r="14" spans="1:20" ht="20.25" customHeight="1" x14ac:dyDescent="0.5">
      <c r="A14" s="8"/>
      <c r="B14" s="715"/>
      <c r="C14" s="114"/>
      <c r="D14" s="115"/>
      <c r="E14" s="116" t="s">
        <v>17</v>
      </c>
      <c r="F14" s="156"/>
      <c r="G14" s="730"/>
      <c r="H14" s="731"/>
      <c r="I14" s="157"/>
      <c r="J14" s="158"/>
      <c r="K14" s="121"/>
      <c r="L14" s="726"/>
      <c r="M14" s="727"/>
      <c r="N14" s="124"/>
      <c r="O14" s="124"/>
      <c r="P14" s="726" t="str">
        <f>IF(AND(L14="",N14=""),"",L14-N14)</f>
        <v/>
      </c>
      <c r="Q14" s="727"/>
      <c r="R14" s="125" t="str">
        <f>IF(P14="","",P14*0.438/1000)</f>
        <v/>
      </c>
      <c r="S14" s="126" t="str">
        <f t="shared" si="0"/>
        <v/>
      </c>
      <c r="T14" s="127" t="str">
        <f t="shared" si="2"/>
        <v/>
      </c>
    </row>
    <row r="15" spans="1:20" ht="20.25" customHeight="1" x14ac:dyDescent="0.5">
      <c r="A15" s="8"/>
      <c r="B15" s="715"/>
      <c r="C15" s="114"/>
      <c r="D15" s="115"/>
      <c r="E15" s="116" t="s">
        <v>17</v>
      </c>
      <c r="F15" s="156"/>
      <c r="G15" s="730"/>
      <c r="H15" s="731"/>
      <c r="I15" s="157"/>
      <c r="J15" s="158"/>
      <c r="K15" s="121"/>
      <c r="L15" s="726"/>
      <c r="M15" s="727"/>
      <c r="N15" s="124"/>
      <c r="O15" s="124"/>
      <c r="P15" s="726" t="str">
        <f>IF(AND(L15="",N15=""),"",L15-N15)</f>
        <v/>
      </c>
      <c r="Q15" s="727"/>
      <c r="R15" s="125" t="str">
        <f>IF(P15="","",P15*0.438/1000)</f>
        <v/>
      </c>
      <c r="S15" s="126" t="str">
        <f t="shared" si="0"/>
        <v/>
      </c>
      <c r="T15" s="127" t="str">
        <f t="shared" si="2"/>
        <v/>
      </c>
    </row>
    <row r="16" spans="1:20" ht="20.25" customHeight="1" x14ac:dyDescent="0.5">
      <c r="A16" s="8"/>
      <c r="B16" s="715"/>
      <c r="C16" s="114"/>
      <c r="D16" s="115"/>
      <c r="E16" s="116" t="s">
        <v>17</v>
      </c>
      <c r="F16" s="156"/>
      <c r="G16" s="730"/>
      <c r="H16" s="731"/>
      <c r="I16" s="157"/>
      <c r="J16" s="158"/>
      <c r="K16" s="121"/>
      <c r="L16" s="122"/>
      <c r="M16" s="123"/>
      <c r="N16" s="124"/>
      <c r="O16" s="124"/>
      <c r="P16" s="726" t="str">
        <f>IF(AND(L16="",N16=""),"",L16-N16)</f>
        <v/>
      </c>
      <c r="Q16" s="727"/>
      <c r="R16" s="125" t="str">
        <f>IF(P16="","",P16*0.438/1000)</f>
        <v/>
      </c>
      <c r="S16" s="126" t="str">
        <f t="shared" si="0"/>
        <v/>
      </c>
      <c r="T16" s="127"/>
    </row>
    <row r="17" spans="1:20" ht="20.25" customHeight="1" thickBot="1" x14ac:dyDescent="0.55000000000000004">
      <c r="A17" s="8"/>
      <c r="B17" s="715"/>
      <c r="C17" s="128"/>
      <c r="D17" s="115"/>
      <c r="E17" s="116" t="s">
        <v>17</v>
      </c>
      <c r="F17" s="156"/>
      <c r="G17" s="732"/>
      <c r="H17" s="733"/>
      <c r="I17" s="160"/>
      <c r="J17" s="161"/>
      <c r="K17" s="133"/>
      <c r="L17" s="134"/>
      <c r="M17" s="135"/>
      <c r="N17" s="136"/>
      <c r="O17" s="136"/>
      <c r="P17" s="728" t="str">
        <f>IF(AND(L17="",N17=""),"",L17-N17)</f>
        <v/>
      </c>
      <c r="Q17" s="729"/>
      <c r="R17" s="125" t="str">
        <f>IF(P17="","",P17*0.438/1000)</f>
        <v/>
      </c>
      <c r="S17" s="126" t="str">
        <f t="shared" si="0"/>
        <v/>
      </c>
      <c r="T17" s="162"/>
    </row>
    <row r="18" spans="1:20" ht="20.25" customHeight="1" thickTop="1" thickBot="1" x14ac:dyDescent="0.55000000000000004">
      <c r="A18" s="8"/>
      <c r="B18" s="716"/>
      <c r="C18" s="163" t="s">
        <v>21</v>
      </c>
      <c r="D18" s="756"/>
      <c r="E18" s="757"/>
      <c r="F18" s="164" t="s">
        <v>17</v>
      </c>
      <c r="G18" s="758"/>
      <c r="H18" s="759"/>
      <c r="I18" s="165"/>
      <c r="J18" s="166"/>
      <c r="K18" s="167" t="s">
        <v>17</v>
      </c>
      <c r="L18" s="764">
        <f>SUM(L13:M17)</f>
        <v>0</v>
      </c>
      <c r="M18" s="765"/>
      <c r="N18" s="168">
        <f>SUM(N13:N17)</f>
        <v>0</v>
      </c>
      <c r="O18" s="169" t="s">
        <v>17</v>
      </c>
      <c r="P18" s="764">
        <f>SUM(P13:Q17)</f>
        <v>0</v>
      </c>
      <c r="Q18" s="765"/>
      <c r="R18" s="170">
        <f>SUM(R13:R17)</f>
        <v>0</v>
      </c>
      <c r="S18" s="171" t="s">
        <v>17</v>
      </c>
      <c r="T18" s="172">
        <f>SUM(T13:T17)</f>
        <v>0</v>
      </c>
    </row>
    <row r="19" spans="1:20" ht="20.25" customHeight="1" thickBot="1" x14ac:dyDescent="0.55000000000000004">
      <c r="A19" s="8"/>
      <c r="B19" s="24"/>
      <c r="C19" s="173"/>
      <c r="D19" s="736"/>
      <c r="E19" s="737"/>
      <c r="F19" s="174" t="s">
        <v>17</v>
      </c>
      <c r="G19" s="738">
        <f>G12</f>
        <v>0</v>
      </c>
      <c r="H19" s="739"/>
      <c r="I19" s="175">
        <f>I12</f>
        <v>0</v>
      </c>
      <c r="J19" s="176">
        <f>J12-J18</f>
        <v>0</v>
      </c>
      <c r="K19" s="177" t="s">
        <v>17</v>
      </c>
      <c r="L19" s="740">
        <f>SUM(L18,L12)</f>
        <v>0</v>
      </c>
      <c r="M19" s="741"/>
      <c r="N19" s="178">
        <f>SUM(N18,N12)</f>
        <v>0</v>
      </c>
      <c r="O19" s="179" t="s">
        <v>17</v>
      </c>
      <c r="P19" s="742">
        <f>P12-P18</f>
        <v>0</v>
      </c>
      <c r="Q19" s="743"/>
      <c r="R19" s="180">
        <f>R12-R18</f>
        <v>0</v>
      </c>
      <c r="S19" s="181" t="s">
        <v>17</v>
      </c>
      <c r="T19" s="182">
        <f>T12-T18</f>
        <v>0</v>
      </c>
    </row>
    <row r="20" spans="1:20" ht="6.65" customHeight="1" thickBot="1" x14ac:dyDescent="0.55000000000000004">
      <c r="A20" s="8"/>
      <c r="B20" s="25"/>
      <c r="C20" s="26"/>
      <c r="D20" s="26"/>
      <c r="E20" s="26"/>
      <c r="F20" s="35"/>
      <c r="G20" s="12"/>
      <c r="H20" s="15"/>
      <c r="I20" s="12"/>
      <c r="J20" s="27"/>
      <c r="K20" s="44"/>
      <c r="L20" s="12"/>
      <c r="M20" s="28"/>
      <c r="N20" s="12"/>
      <c r="O20" s="29"/>
      <c r="P20" s="30"/>
      <c r="Q20" s="29"/>
      <c r="R20" s="31"/>
      <c r="S20" s="41"/>
      <c r="T20" s="32"/>
    </row>
    <row r="21" spans="1:20" ht="25.2" customHeight="1" thickBot="1" x14ac:dyDescent="0.55000000000000004">
      <c r="A21" s="8"/>
      <c r="B21" s="7"/>
      <c r="C21" s="19"/>
      <c r="D21" s="14"/>
      <c r="E21" s="34"/>
      <c r="F21" s="583" t="s">
        <v>0</v>
      </c>
      <c r="G21" s="584"/>
      <c r="H21" s="584"/>
      <c r="I21" s="584"/>
      <c r="J21" s="585"/>
      <c r="K21" s="583" t="s">
        <v>1</v>
      </c>
      <c r="L21" s="584"/>
      <c r="M21" s="584"/>
      <c r="N21" s="584"/>
      <c r="O21" s="584"/>
      <c r="P21" s="584"/>
      <c r="Q21" s="584"/>
      <c r="R21" s="584"/>
      <c r="S21" s="584"/>
      <c r="T21" s="585"/>
    </row>
    <row r="22" spans="1:20" ht="55.4" customHeight="1" thickBot="1" x14ac:dyDescent="0.55000000000000004">
      <c r="A22" s="8"/>
      <c r="B22" s="38" t="s">
        <v>15</v>
      </c>
      <c r="C22" s="13" t="s">
        <v>4</v>
      </c>
      <c r="D22" s="6" t="s">
        <v>11</v>
      </c>
      <c r="E22" s="6" t="s">
        <v>7</v>
      </c>
      <c r="F22" s="6" t="s">
        <v>6</v>
      </c>
      <c r="G22" s="5" t="s">
        <v>23</v>
      </c>
      <c r="H22" s="1" t="s">
        <v>24</v>
      </c>
      <c r="I22" s="2" t="s">
        <v>13</v>
      </c>
      <c r="J22" s="4" t="s">
        <v>54</v>
      </c>
      <c r="K22" s="43" t="s">
        <v>6</v>
      </c>
      <c r="L22" s="5" t="s">
        <v>23</v>
      </c>
      <c r="M22" s="1" t="s">
        <v>24</v>
      </c>
      <c r="N22" s="2" t="s">
        <v>12</v>
      </c>
      <c r="O22" s="2" t="s">
        <v>2</v>
      </c>
      <c r="P22" s="70" t="s">
        <v>38</v>
      </c>
      <c r="Q22" s="1" t="s">
        <v>14</v>
      </c>
      <c r="R22" s="2" t="s">
        <v>8</v>
      </c>
      <c r="S22" s="3" t="s">
        <v>18</v>
      </c>
      <c r="T22" s="4" t="s">
        <v>3</v>
      </c>
    </row>
    <row r="23" spans="1:20" ht="20.25" customHeight="1" x14ac:dyDescent="0.5">
      <c r="A23" s="8"/>
      <c r="B23" s="709" t="s">
        <v>9</v>
      </c>
      <c r="C23" s="21" t="s">
        <v>10</v>
      </c>
      <c r="D23" s="11"/>
      <c r="E23" s="299" t="s">
        <v>73</v>
      </c>
      <c r="F23" s="104"/>
      <c r="G23" s="184">
        <v>100000</v>
      </c>
      <c r="H23" s="185"/>
      <c r="I23" s="107">
        <f>G23*38.9</f>
        <v>3890000</v>
      </c>
      <c r="J23" s="186">
        <f>G23*2.27/1000</f>
        <v>227</v>
      </c>
      <c r="K23" s="109"/>
      <c r="L23" s="184">
        <f>N23/38.9</f>
        <v>47814.910025706944</v>
      </c>
      <c r="M23" s="185"/>
      <c r="N23" s="107">
        <f>I23-N29</f>
        <v>1860000</v>
      </c>
      <c r="O23" s="107">
        <v>7200</v>
      </c>
      <c r="P23" s="117">
        <f t="shared" ref="P23:P27" si="3">IF(G23="","",G23-L23)</f>
        <v>52185.089974293056</v>
      </c>
      <c r="Q23" s="185"/>
      <c r="R23" s="187">
        <f>P23*2.75/1000</f>
        <v>143.50899742930588</v>
      </c>
      <c r="S23" s="126">
        <f t="shared" ref="S23:S27" si="4">IF(R23="","",15)</f>
        <v>15</v>
      </c>
      <c r="T23" s="113">
        <f t="shared" ref="T23:T24" si="5">IF(R23="","",R23*S23)</f>
        <v>2152.6349614395881</v>
      </c>
    </row>
    <row r="24" spans="1:20" ht="20.25" customHeight="1" x14ac:dyDescent="0.5">
      <c r="A24" s="8"/>
      <c r="B24" s="710"/>
      <c r="C24" s="300"/>
      <c r="D24" s="301"/>
      <c r="E24" s="23"/>
      <c r="F24" s="115"/>
      <c r="G24" s="191"/>
      <c r="H24" s="192"/>
      <c r="I24" s="119"/>
      <c r="J24" s="193"/>
      <c r="K24" s="121"/>
      <c r="L24" s="191"/>
      <c r="M24" s="192"/>
      <c r="N24" s="119"/>
      <c r="O24" s="119"/>
      <c r="P24" s="117" t="str">
        <f t="shared" si="3"/>
        <v/>
      </c>
      <c r="Q24" s="192"/>
      <c r="R24" s="194"/>
      <c r="S24" s="126" t="str">
        <f t="shared" si="4"/>
        <v/>
      </c>
      <c r="T24" s="127" t="str">
        <f t="shared" si="5"/>
        <v/>
      </c>
    </row>
    <row r="25" spans="1:20" ht="20.25" customHeight="1" x14ac:dyDescent="0.5">
      <c r="A25" s="8"/>
      <c r="B25" s="710"/>
      <c r="C25" s="188"/>
      <c r="D25" s="189"/>
      <c r="E25" s="190"/>
      <c r="F25" s="115"/>
      <c r="G25" s="191"/>
      <c r="H25" s="192"/>
      <c r="I25" s="119"/>
      <c r="J25" s="193"/>
      <c r="K25" s="121"/>
      <c r="L25" s="191"/>
      <c r="M25" s="192"/>
      <c r="N25" s="119"/>
      <c r="O25" s="119"/>
      <c r="P25" s="117" t="str">
        <f t="shared" si="3"/>
        <v/>
      </c>
      <c r="Q25" s="192"/>
      <c r="R25" s="194"/>
      <c r="S25" s="126" t="str">
        <f t="shared" si="4"/>
        <v/>
      </c>
      <c r="T25" s="127"/>
    </row>
    <row r="26" spans="1:20" ht="20.25" customHeight="1" x14ac:dyDescent="0.5">
      <c r="A26" s="8"/>
      <c r="B26" s="710"/>
      <c r="C26" s="188"/>
      <c r="D26" s="189"/>
      <c r="E26" s="190"/>
      <c r="F26" s="115"/>
      <c r="G26" s="191"/>
      <c r="H26" s="192"/>
      <c r="I26" s="119"/>
      <c r="J26" s="193"/>
      <c r="K26" s="121"/>
      <c r="L26" s="191"/>
      <c r="M26" s="192"/>
      <c r="N26" s="119"/>
      <c r="O26" s="191"/>
      <c r="P26" s="117" t="str">
        <f t="shared" si="3"/>
        <v/>
      </c>
      <c r="Q26" s="192"/>
      <c r="R26" s="194"/>
      <c r="S26" s="126" t="str">
        <f t="shared" si="4"/>
        <v/>
      </c>
      <c r="T26" s="127"/>
    </row>
    <row r="27" spans="1:20" ht="20.25" customHeight="1" thickBot="1" x14ac:dyDescent="0.55000000000000004">
      <c r="A27" s="8"/>
      <c r="B27" s="710"/>
      <c r="C27" s="195"/>
      <c r="D27" s="189"/>
      <c r="E27" s="190"/>
      <c r="F27" s="129"/>
      <c r="G27" s="196"/>
      <c r="H27" s="197"/>
      <c r="I27" s="132"/>
      <c r="J27" s="198"/>
      <c r="K27" s="133"/>
      <c r="L27" s="196"/>
      <c r="M27" s="197"/>
      <c r="N27" s="132"/>
      <c r="O27" s="196"/>
      <c r="P27" s="117" t="str">
        <f t="shared" si="3"/>
        <v/>
      </c>
      <c r="Q27" s="197"/>
      <c r="R27" s="199"/>
      <c r="S27" s="126" t="str">
        <f t="shared" si="4"/>
        <v/>
      </c>
      <c r="T27" s="162"/>
    </row>
    <row r="28" spans="1:20" ht="20.25" customHeight="1" thickTop="1" thickBot="1" x14ac:dyDescent="0.55000000000000004">
      <c r="A28" s="8"/>
      <c r="B28" s="711"/>
      <c r="C28" s="200" t="s">
        <v>42</v>
      </c>
      <c r="D28" s="712"/>
      <c r="E28" s="713"/>
      <c r="F28" s="201" t="s">
        <v>17</v>
      </c>
      <c r="G28" s="266" t="s">
        <v>82</v>
      </c>
      <c r="H28" s="202"/>
      <c r="I28" s="203">
        <f>SUM(I23:I27)</f>
        <v>3890000</v>
      </c>
      <c r="J28" s="204">
        <f>SUM(J23:J27)</f>
        <v>227</v>
      </c>
      <c r="K28" s="205" t="s">
        <v>17</v>
      </c>
      <c r="L28" s="266" t="s">
        <v>82</v>
      </c>
      <c r="M28" s="202"/>
      <c r="N28" s="203">
        <f>SUM(N23:N27)</f>
        <v>1860000</v>
      </c>
      <c r="O28" s="206" t="s">
        <v>17</v>
      </c>
      <c r="P28" s="207" t="s">
        <v>17</v>
      </c>
      <c r="Q28" s="208" t="s">
        <v>17</v>
      </c>
      <c r="R28" s="209">
        <f>SUM(R23:R27)</f>
        <v>143.50899742930588</v>
      </c>
      <c r="S28" s="210" t="s">
        <v>17</v>
      </c>
      <c r="T28" s="211">
        <f>SUM(T23:T27)</f>
        <v>2152.6349614395881</v>
      </c>
    </row>
    <row r="29" spans="1:20" ht="20.25" customHeight="1" x14ac:dyDescent="0.5">
      <c r="A29" s="8"/>
      <c r="B29" s="714" t="s">
        <v>16</v>
      </c>
      <c r="C29" s="302" t="s">
        <v>119</v>
      </c>
      <c r="D29" s="37"/>
      <c r="E29" s="214"/>
      <c r="F29" s="215"/>
      <c r="G29" s="754"/>
      <c r="H29" s="755"/>
      <c r="I29" s="216"/>
      <c r="J29" s="217"/>
      <c r="K29" s="109"/>
      <c r="L29" s="184"/>
      <c r="M29" s="185"/>
      <c r="N29" s="107">
        <v>2030000</v>
      </c>
      <c r="O29" s="107">
        <v>7200</v>
      </c>
      <c r="P29" s="106"/>
      <c r="Q29" s="218"/>
      <c r="R29" s="187"/>
      <c r="S29" s="126" t="str">
        <f t="shared" ref="S29:S33" si="6">IF(R29="","",15)</f>
        <v/>
      </c>
      <c r="T29" s="113" t="str">
        <f>IF(R29="","",R29*S29)</f>
        <v/>
      </c>
    </row>
    <row r="30" spans="1:20" ht="20.25" customHeight="1" x14ac:dyDescent="0.5">
      <c r="A30" s="8"/>
      <c r="B30" s="715"/>
      <c r="C30" s="219"/>
      <c r="D30" s="159"/>
      <c r="E30" s="220"/>
      <c r="F30" s="156"/>
      <c r="G30" s="730"/>
      <c r="H30" s="731"/>
      <c r="I30" s="157"/>
      <c r="J30" s="221"/>
      <c r="K30" s="121"/>
      <c r="L30" s="191"/>
      <c r="M30" s="192"/>
      <c r="N30" s="119"/>
      <c r="O30" s="119"/>
      <c r="P30" s="117"/>
      <c r="Q30" s="192"/>
      <c r="R30" s="194"/>
      <c r="S30" s="126" t="str">
        <f t="shared" si="6"/>
        <v/>
      </c>
      <c r="T30" s="127" t="str">
        <f t="shared" ref="T30:T33" si="7">IF(R30="","",R30*S30)</f>
        <v/>
      </c>
    </row>
    <row r="31" spans="1:20" ht="20.25" customHeight="1" x14ac:dyDescent="0.5">
      <c r="A31" s="8"/>
      <c r="B31" s="715"/>
      <c r="C31" s="222"/>
      <c r="D31" s="159"/>
      <c r="E31" s="220"/>
      <c r="F31" s="156"/>
      <c r="G31" s="730"/>
      <c r="H31" s="731"/>
      <c r="I31" s="157"/>
      <c r="J31" s="221"/>
      <c r="K31" s="121"/>
      <c r="L31" s="191"/>
      <c r="M31" s="192"/>
      <c r="N31" s="119"/>
      <c r="O31" s="119"/>
      <c r="P31" s="117"/>
      <c r="Q31" s="223"/>
      <c r="R31" s="194"/>
      <c r="S31" s="126" t="str">
        <f t="shared" si="6"/>
        <v/>
      </c>
      <c r="T31" s="127" t="str">
        <f t="shared" si="7"/>
        <v/>
      </c>
    </row>
    <row r="32" spans="1:20" ht="20.25" customHeight="1" x14ac:dyDescent="0.5">
      <c r="A32" s="8"/>
      <c r="B32" s="715"/>
      <c r="C32" s="222"/>
      <c r="D32" s="159"/>
      <c r="E32" s="220"/>
      <c r="F32" s="156"/>
      <c r="G32" s="730"/>
      <c r="H32" s="731"/>
      <c r="I32" s="157"/>
      <c r="J32" s="221"/>
      <c r="K32" s="121"/>
      <c r="L32" s="191"/>
      <c r="M32" s="192"/>
      <c r="N32" s="119"/>
      <c r="O32" s="119"/>
      <c r="P32" s="117"/>
      <c r="Q32" s="223"/>
      <c r="R32" s="194"/>
      <c r="S32" s="126" t="str">
        <f t="shared" si="6"/>
        <v/>
      </c>
      <c r="T32" s="127" t="str">
        <f t="shared" si="7"/>
        <v/>
      </c>
    </row>
    <row r="33" spans="1:21" ht="20.25" customHeight="1" thickBot="1" x14ac:dyDescent="0.55000000000000004">
      <c r="A33" s="8"/>
      <c r="B33" s="715"/>
      <c r="C33" s="224"/>
      <c r="D33" s="159"/>
      <c r="E33" s="220"/>
      <c r="F33" s="156"/>
      <c r="G33" s="732"/>
      <c r="H33" s="733"/>
      <c r="I33" s="160"/>
      <c r="J33" s="225"/>
      <c r="K33" s="133"/>
      <c r="L33" s="196"/>
      <c r="M33" s="197"/>
      <c r="N33" s="132"/>
      <c r="O33" s="132"/>
      <c r="P33" s="130"/>
      <c r="Q33" s="226"/>
      <c r="R33" s="199"/>
      <c r="S33" s="126" t="str">
        <f t="shared" si="6"/>
        <v/>
      </c>
      <c r="T33" s="127" t="str">
        <f t="shared" si="7"/>
        <v/>
      </c>
    </row>
    <row r="34" spans="1:21" ht="20.25" customHeight="1" thickTop="1" thickBot="1" x14ac:dyDescent="0.55000000000000004">
      <c r="A34" s="8"/>
      <c r="B34" s="716"/>
      <c r="C34" s="227" t="s">
        <v>43</v>
      </c>
      <c r="D34" s="756"/>
      <c r="E34" s="757"/>
      <c r="F34" s="228" t="s">
        <v>17</v>
      </c>
      <c r="G34" s="758"/>
      <c r="H34" s="759"/>
      <c r="I34" s="229"/>
      <c r="J34" s="230"/>
      <c r="K34" s="205" t="s">
        <v>17</v>
      </c>
      <c r="L34" s="266" t="s">
        <v>82</v>
      </c>
      <c r="M34" s="202"/>
      <c r="N34" s="203">
        <f>SUM(N29:N33)</f>
        <v>2030000</v>
      </c>
      <c r="O34" s="231" t="s">
        <v>17</v>
      </c>
      <c r="P34" s="210" t="s">
        <v>17</v>
      </c>
      <c r="Q34" s="208" t="s">
        <v>17</v>
      </c>
      <c r="R34" s="209">
        <f>SUM(R29:R33)</f>
        <v>0</v>
      </c>
      <c r="S34" s="210" t="s">
        <v>17</v>
      </c>
      <c r="T34" s="211">
        <f>SUM(T29:T33)</f>
        <v>0</v>
      </c>
    </row>
    <row r="35" spans="1:21" ht="20.25" customHeight="1" thickBot="1" x14ac:dyDescent="0.55000000000000004">
      <c r="A35" s="8"/>
      <c r="B35" s="71"/>
      <c r="C35" s="232"/>
      <c r="D35" s="752"/>
      <c r="E35" s="753"/>
      <c r="F35" s="233" t="s">
        <v>17</v>
      </c>
      <c r="G35" s="234" t="s">
        <v>22</v>
      </c>
      <c r="H35" s="235"/>
      <c r="I35" s="236">
        <f>I28</f>
        <v>3890000</v>
      </c>
      <c r="J35" s="237">
        <f>J28</f>
        <v>227</v>
      </c>
      <c r="K35" s="238" t="s">
        <v>17</v>
      </c>
      <c r="L35" s="239" t="s">
        <v>36</v>
      </c>
      <c r="M35" s="235"/>
      <c r="N35" s="240">
        <f>N34+N28</f>
        <v>3890000</v>
      </c>
      <c r="O35" s="241" t="s">
        <v>17</v>
      </c>
      <c r="P35" s="242" t="s">
        <v>17</v>
      </c>
      <c r="Q35" s="235" t="s">
        <v>17</v>
      </c>
      <c r="R35" s="243">
        <f>R28-R34</f>
        <v>143.50899742930588</v>
      </c>
      <c r="S35" s="242" t="s">
        <v>17</v>
      </c>
      <c r="T35" s="244">
        <f>T28-T34</f>
        <v>2152.6349614395881</v>
      </c>
    </row>
    <row r="36" spans="1:21" ht="19.399999999999999" customHeight="1" thickBot="1" x14ac:dyDescent="0.6">
      <c r="A36" s="8"/>
      <c r="B36" s="626"/>
      <c r="C36" s="626"/>
      <c r="D36" s="56"/>
      <c r="E36" s="56"/>
      <c r="F36" s="14"/>
      <c r="G36" s="46"/>
      <c r="H36" s="14"/>
      <c r="I36" s="68" t="s">
        <v>52</v>
      </c>
      <c r="J36" s="47"/>
      <c r="K36" s="16"/>
      <c r="L36" s="8"/>
      <c r="M36" s="14"/>
      <c r="N36" s="69" t="s">
        <v>48</v>
      </c>
      <c r="O36" s="8"/>
      <c r="P36" s="48"/>
      <c r="Q36" s="8"/>
      <c r="R36" s="45" t="s">
        <v>53</v>
      </c>
      <c r="S36" s="49"/>
      <c r="T36" s="78" t="s">
        <v>49</v>
      </c>
    </row>
    <row r="37" spans="1:21" ht="36.549999999999997" customHeight="1" thickBot="1" x14ac:dyDescent="0.55000000000000004">
      <c r="A37" s="8"/>
      <c r="B37" s="55"/>
      <c r="C37" s="19" t="s">
        <v>35</v>
      </c>
      <c r="D37" s="599"/>
      <c r="E37" s="599"/>
      <c r="F37" s="26"/>
      <c r="G37" s="627"/>
      <c r="H37" s="628"/>
      <c r="I37" s="83">
        <f>I28</f>
        <v>3890000</v>
      </c>
      <c r="J37" s="47" t="s">
        <v>44</v>
      </c>
      <c r="K37" s="51"/>
      <c r="L37" s="52"/>
      <c r="M37" s="53"/>
      <c r="N37" s="83">
        <f>N28+N34</f>
        <v>3890000</v>
      </c>
      <c r="O37" s="54" t="s">
        <v>44</v>
      </c>
      <c r="P37" s="734"/>
      <c r="Q37" s="735"/>
      <c r="R37" s="84">
        <f>SUM(R19,R35)</f>
        <v>143.50899742930588</v>
      </c>
      <c r="S37" s="50"/>
      <c r="T37" s="84">
        <f>SUM(T19,T35)</f>
        <v>2152.6349614395881</v>
      </c>
    </row>
    <row r="38" spans="1:21" ht="19.399999999999999" customHeight="1" thickBot="1" x14ac:dyDescent="0.55000000000000004">
      <c r="A38" s="8"/>
      <c r="B38" s="8"/>
      <c r="C38" s="8"/>
      <c r="D38" s="14"/>
      <c r="E38" s="14"/>
      <c r="F38" s="14"/>
      <c r="G38" s="8"/>
      <c r="H38" s="14"/>
      <c r="I38" s="8"/>
      <c r="J38" s="8"/>
      <c r="K38" s="85"/>
      <c r="L38" s="8"/>
      <c r="M38" s="14"/>
      <c r="N38" s="8"/>
      <c r="O38" s="8"/>
      <c r="P38" s="8"/>
      <c r="Q38" s="8"/>
      <c r="R38" s="8"/>
      <c r="S38" s="751"/>
      <c r="T38" s="751"/>
      <c r="U38" s="268"/>
    </row>
    <row r="39" spans="1:21" ht="19.399999999999999" customHeight="1" thickBot="1" x14ac:dyDescent="0.55000000000000004">
      <c r="A39" s="8"/>
      <c r="B39" s="100"/>
      <c r="C39" s="245" t="s">
        <v>34</v>
      </c>
      <c r="D39" s="724" t="s">
        <v>31</v>
      </c>
      <c r="E39" s="725"/>
      <c r="F39" s="246"/>
      <c r="G39" s="320" t="s">
        <v>90</v>
      </c>
      <c r="H39" s="319" t="s">
        <v>24</v>
      </c>
      <c r="I39" s="247" t="s">
        <v>33</v>
      </c>
      <c r="J39" s="248" t="s">
        <v>32</v>
      </c>
      <c r="K39" s="85"/>
      <c r="L39" s="8"/>
      <c r="M39" s="14"/>
      <c r="N39" s="8"/>
      <c r="O39" s="8"/>
      <c r="P39" s="8"/>
      <c r="Q39" s="8"/>
      <c r="R39" s="8"/>
      <c r="S39" s="86"/>
      <c r="T39" s="86"/>
      <c r="U39" s="271"/>
    </row>
    <row r="40" spans="1:21" ht="19.399999999999999" customHeight="1" x14ac:dyDescent="0.5">
      <c r="A40" s="8"/>
      <c r="B40" s="100"/>
      <c r="C40" s="719" t="s">
        <v>5</v>
      </c>
      <c r="D40" s="747" t="s">
        <v>40</v>
      </c>
      <c r="E40" s="748"/>
      <c r="F40" s="249"/>
      <c r="G40" s="107">
        <v>50000</v>
      </c>
      <c r="H40" s="104" t="s">
        <v>29</v>
      </c>
      <c r="I40" s="249"/>
      <c r="J40" s="250">
        <f>G40*0.438/1000</f>
        <v>21.9</v>
      </c>
      <c r="K40" s="8"/>
      <c r="L40" s="8"/>
      <c r="M40" s="8"/>
      <c r="N40" s="8"/>
      <c r="O40" s="8"/>
      <c r="P40" s="8"/>
      <c r="Q40" s="8"/>
      <c r="R40" s="8"/>
      <c r="S40" s="8"/>
      <c r="T40" s="8"/>
      <c r="U40" s="271"/>
    </row>
    <row r="41" spans="1:21" ht="19.399999999999999" customHeight="1" x14ac:dyDescent="0.5">
      <c r="A41" s="8"/>
      <c r="B41" s="100"/>
      <c r="C41" s="720"/>
      <c r="D41" s="722" t="s">
        <v>45</v>
      </c>
      <c r="E41" s="723"/>
      <c r="F41" s="251"/>
      <c r="G41" s="119"/>
      <c r="H41" s="115" t="s">
        <v>29</v>
      </c>
      <c r="I41" s="251"/>
      <c r="J41" s="252"/>
      <c r="K41" s="8"/>
      <c r="L41" s="8"/>
      <c r="M41" s="8"/>
      <c r="N41" s="8"/>
      <c r="O41" s="8"/>
      <c r="P41" s="8"/>
      <c r="Q41" s="8"/>
      <c r="R41" s="8"/>
      <c r="S41" s="8"/>
      <c r="T41" s="8"/>
      <c r="U41" s="271"/>
    </row>
    <row r="42" spans="1:21" ht="19.399999999999999" customHeight="1" thickBot="1" x14ac:dyDescent="0.55000000000000004">
      <c r="A42" s="8"/>
      <c r="B42" s="100"/>
      <c r="C42" s="721"/>
      <c r="D42" s="717" t="s">
        <v>41</v>
      </c>
      <c r="E42" s="718"/>
      <c r="F42" s="253"/>
      <c r="G42" s="254">
        <f>SUM(G40:G41)</f>
        <v>50000</v>
      </c>
      <c r="H42" s="115" t="s">
        <v>29</v>
      </c>
      <c r="I42" s="253"/>
      <c r="J42" s="255">
        <f>J40</f>
        <v>21.9</v>
      </c>
      <c r="K42" s="8"/>
      <c r="L42" s="8"/>
      <c r="M42" s="8"/>
      <c r="N42" s="8"/>
      <c r="O42" s="8"/>
      <c r="P42" s="8"/>
      <c r="Q42" s="8"/>
      <c r="R42" s="8"/>
      <c r="S42" s="8"/>
      <c r="T42" s="8"/>
      <c r="U42" s="271"/>
    </row>
    <row r="43" spans="1:21" ht="19.399999999999999" customHeight="1" x14ac:dyDescent="0.5">
      <c r="A43" s="8"/>
      <c r="B43" s="100"/>
      <c r="C43" s="719" t="s">
        <v>30</v>
      </c>
      <c r="D43" s="749"/>
      <c r="E43" s="750"/>
      <c r="F43" s="256"/>
      <c r="G43" s="107"/>
      <c r="H43" s="104" t="s">
        <v>105</v>
      </c>
      <c r="I43" s="107">
        <f>G43*40.6</f>
        <v>0</v>
      </c>
      <c r="J43" s="250">
        <f>G43*2.27/1000</f>
        <v>0</v>
      </c>
      <c r="K43" s="90"/>
      <c r="L43" s="8"/>
      <c r="M43" s="14"/>
      <c r="N43" s="8"/>
      <c r="O43" s="8"/>
      <c r="P43" s="8"/>
      <c r="Q43" s="8"/>
      <c r="R43" s="744"/>
      <c r="S43" s="14"/>
      <c r="T43" s="8"/>
      <c r="U43" s="271"/>
    </row>
    <row r="44" spans="1:21" ht="19.399999999999999" customHeight="1" x14ac:dyDescent="0.5">
      <c r="A44" s="8"/>
      <c r="B44" s="100"/>
      <c r="C44" s="720"/>
      <c r="D44" s="745" t="s">
        <v>73</v>
      </c>
      <c r="E44" s="746"/>
      <c r="F44" s="257"/>
      <c r="G44" s="119">
        <v>100000</v>
      </c>
      <c r="H44" s="115"/>
      <c r="I44" s="119">
        <f>G44*38.9</f>
        <v>3890000</v>
      </c>
      <c r="J44" s="258">
        <f>G44*2.75/1000</f>
        <v>275</v>
      </c>
      <c r="K44" s="90"/>
      <c r="L44" s="8"/>
      <c r="M44" s="14"/>
      <c r="N44" s="8"/>
      <c r="O44" s="8"/>
      <c r="P44" s="8"/>
      <c r="Q44" s="8"/>
      <c r="R44" s="744"/>
      <c r="S44" s="14"/>
      <c r="T44" s="8"/>
      <c r="U44" s="271"/>
    </row>
    <row r="45" spans="1:21" ht="19.399999999999999" customHeight="1" x14ac:dyDescent="0.5">
      <c r="A45" s="8"/>
      <c r="B45" s="100"/>
      <c r="C45" s="720"/>
      <c r="D45" s="722"/>
      <c r="E45" s="723"/>
      <c r="F45" s="257"/>
      <c r="G45" s="119"/>
      <c r="H45" s="115"/>
      <c r="I45" s="119"/>
      <c r="J45" s="258"/>
      <c r="K45" s="90"/>
      <c r="L45" s="8"/>
      <c r="M45" s="14"/>
      <c r="N45" s="8"/>
      <c r="O45" s="8"/>
      <c r="P45" s="8"/>
      <c r="Q45" s="62"/>
      <c r="R45" s="26"/>
      <c r="S45" s="14"/>
      <c r="T45" s="8"/>
      <c r="U45" s="271"/>
    </row>
    <row r="46" spans="1:21" ht="19.399999999999999" customHeight="1" x14ac:dyDescent="0.5">
      <c r="A46" s="8"/>
      <c r="B46" s="100"/>
      <c r="C46" s="720"/>
      <c r="D46" s="722"/>
      <c r="E46" s="723"/>
      <c r="F46" s="257"/>
      <c r="G46" s="119"/>
      <c r="H46" s="115"/>
      <c r="I46" s="119"/>
      <c r="J46" s="258"/>
      <c r="K46" s="90"/>
      <c r="L46" s="8"/>
      <c r="M46" s="14"/>
      <c r="N46" s="8"/>
      <c r="O46" s="8"/>
      <c r="P46" s="8"/>
      <c r="Q46" s="62"/>
      <c r="R46" s="26"/>
      <c r="S46" s="14"/>
      <c r="T46" s="8"/>
      <c r="U46" s="271"/>
    </row>
    <row r="47" spans="1:21" ht="19.399999999999999" customHeight="1" thickBot="1" x14ac:dyDescent="0.55000000000000004">
      <c r="A47" s="8"/>
      <c r="B47" s="100"/>
      <c r="C47" s="721"/>
      <c r="D47" s="717"/>
      <c r="E47" s="718"/>
      <c r="F47" s="260"/>
      <c r="G47" s="254"/>
      <c r="H47" s="259"/>
      <c r="I47" s="254"/>
      <c r="J47" s="255"/>
      <c r="K47" s="90"/>
      <c r="L47" s="8"/>
      <c r="M47" s="14"/>
      <c r="N47" s="8"/>
      <c r="O47" s="8"/>
      <c r="P47" s="8"/>
      <c r="Q47" s="62"/>
      <c r="R47" s="26"/>
      <c r="S47" s="14"/>
      <c r="T47" s="8"/>
      <c r="U47" s="271"/>
    </row>
    <row r="48" spans="1:21" ht="19.399999999999999" customHeight="1" thickBot="1" x14ac:dyDescent="0.55000000000000004">
      <c r="A48" s="8"/>
      <c r="B48" s="779" t="s">
        <v>154</v>
      </c>
      <c r="C48" s="779"/>
      <c r="D48" s="779"/>
      <c r="E48" s="779"/>
      <c r="F48" s="779"/>
      <c r="G48" s="779"/>
      <c r="H48" s="14"/>
      <c r="I48" s="67" t="s">
        <v>50</v>
      </c>
      <c r="J48" s="93" t="s">
        <v>51</v>
      </c>
      <c r="K48" s="90"/>
      <c r="L48" s="8"/>
      <c r="M48" s="14"/>
      <c r="N48" s="26"/>
      <c r="O48" s="8"/>
      <c r="P48" s="8"/>
      <c r="Q48" s="62"/>
      <c r="R48" s="26"/>
      <c r="S48" s="14"/>
      <c r="T48" s="8"/>
      <c r="U48" s="271"/>
    </row>
    <row r="49" spans="1:21" ht="40.299999999999997" customHeight="1" thickBot="1" x14ac:dyDescent="0.55000000000000004">
      <c r="A49" s="8"/>
      <c r="B49" s="779"/>
      <c r="C49" s="779"/>
      <c r="D49" s="779"/>
      <c r="E49" s="779"/>
      <c r="F49" s="779"/>
      <c r="G49" s="779"/>
      <c r="H49" s="14"/>
      <c r="I49" s="74">
        <f>SUM(I43:I47)</f>
        <v>3890000</v>
      </c>
      <c r="J49" s="75">
        <f>SUM(J42:J47)</f>
        <v>296.89999999999998</v>
      </c>
      <c r="K49" s="90"/>
      <c r="L49" s="8"/>
      <c r="M49" s="14"/>
      <c r="N49" s="94"/>
      <c r="O49" s="8"/>
      <c r="P49" s="62"/>
      <c r="Q49" s="62"/>
      <c r="R49" s="94"/>
      <c r="S49" s="14"/>
      <c r="T49" s="8"/>
      <c r="U49" s="271"/>
    </row>
    <row r="50" spans="1:21" ht="16.5" customHeight="1" x14ac:dyDescent="0.5">
      <c r="I50" s="274"/>
      <c r="J50" s="275"/>
      <c r="K50" s="267"/>
      <c r="M50" s="269"/>
      <c r="N50" s="273"/>
      <c r="O50" s="270"/>
      <c r="P50" s="272"/>
      <c r="Q50" s="272"/>
      <c r="R50" s="273"/>
      <c r="S50" s="269"/>
      <c r="T50" s="270"/>
      <c r="U50" s="271"/>
    </row>
    <row r="51" spans="1:21" ht="17.45" customHeight="1" x14ac:dyDescent="0.45">
      <c r="B51" s="281" t="s">
        <v>151</v>
      </c>
      <c r="J51" s="276"/>
      <c r="K51" s="277"/>
      <c r="M51" s="269"/>
      <c r="N51" s="270"/>
      <c r="O51" s="270"/>
      <c r="P51" s="270"/>
      <c r="Q51" s="270"/>
      <c r="R51" s="270"/>
      <c r="S51" s="269"/>
      <c r="T51" s="270"/>
      <c r="U51" s="271"/>
    </row>
    <row r="52" spans="1:21" ht="19.399999999999999" customHeight="1" x14ac:dyDescent="0.5">
      <c r="C52" s="262" t="s">
        <v>152</v>
      </c>
      <c r="L52" s="282"/>
      <c r="M52" s="283"/>
      <c r="N52" s="284"/>
      <c r="O52" s="284"/>
      <c r="P52" s="285"/>
      <c r="Q52" s="286"/>
      <c r="R52" s="287"/>
      <c r="S52" s="794"/>
      <c r="T52" s="794"/>
      <c r="U52" s="271"/>
    </row>
    <row r="53" spans="1:21" ht="19.399999999999999" customHeight="1" x14ac:dyDescent="0.5">
      <c r="C53" s="262" t="s">
        <v>153</v>
      </c>
      <c r="J53" s="278"/>
      <c r="K53" s="288"/>
      <c r="L53" s="282"/>
      <c r="M53" s="289"/>
      <c r="N53" s="290"/>
      <c r="O53" s="291"/>
      <c r="P53" s="292"/>
      <c r="Q53" s="293"/>
      <c r="R53" s="294"/>
      <c r="S53" s="792"/>
      <c r="T53" s="792"/>
      <c r="U53" s="268"/>
    </row>
    <row r="54" spans="1:21" ht="19.399999999999999" customHeight="1" x14ac:dyDescent="0.5">
      <c r="C54" s="568" t="s">
        <v>128</v>
      </c>
      <c r="M54" s="295"/>
      <c r="N54" s="268"/>
      <c r="O54" s="268"/>
      <c r="P54" s="268"/>
      <c r="Q54" s="268"/>
      <c r="R54" s="268"/>
      <c r="S54" s="295"/>
      <c r="T54" s="268"/>
      <c r="U54" s="268"/>
    </row>
    <row r="55" spans="1:21" ht="19.399999999999999" customHeight="1" x14ac:dyDescent="0.5">
      <c r="C55" s="262" t="s">
        <v>155</v>
      </c>
    </row>
    <row r="56" spans="1:21" ht="19.399999999999999" customHeight="1" x14ac:dyDescent="0.5">
      <c r="C56" s="262" t="s">
        <v>157</v>
      </c>
    </row>
    <row r="57" spans="1:21" ht="19.399999999999999" customHeight="1" x14ac:dyDescent="0.5">
      <c r="C57" s="262" t="s">
        <v>156</v>
      </c>
    </row>
    <row r="58" spans="1:21" ht="19.399999999999999" customHeight="1" x14ac:dyDescent="0.5">
      <c r="C58" s="262" t="s">
        <v>158</v>
      </c>
    </row>
    <row r="59" spans="1:21" ht="14.95" customHeight="1" x14ac:dyDescent="0.5">
      <c r="C59" s="334" t="s">
        <v>159</v>
      </c>
    </row>
    <row r="60" spans="1:21" ht="15.65" customHeight="1" x14ac:dyDescent="0.5">
      <c r="C60" s="261" t="s">
        <v>160</v>
      </c>
    </row>
    <row r="61" spans="1:21" ht="19.399999999999999" customHeight="1" x14ac:dyDescent="0.5">
      <c r="C61" s="265" t="s">
        <v>121</v>
      </c>
    </row>
    <row r="62" spans="1:21" x14ac:dyDescent="0.5">
      <c r="C62" s="262" t="s">
        <v>161</v>
      </c>
    </row>
    <row r="63" spans="1:21" x14ac:dyDescent="0.5">
      <c r="C63" s="261"/>
    </row>
    <row r="64" spans="1:21" x14ac:dyDescent="0.5">
      <c r="C64" s="261"/>
    </row>
    <row r="65" spans="3:3" x14ac:dyDescent="0.5">
      <c r="C65" s="261"/>
    </row>
  </sheetData>
  <mergeCells count="76">
    <mergeCell ref="B7:B12"/>
    <mergeCell ref="G7:H7"/>
    <mergeCell ref="L7:M7"/>
    <mergeCell ref="P7:Q7"/>
    <mergeCell ref="G8:H8"/>
    <mergeCell ref="D12:E12"/>
    <mergeCell ref="G12:H12"/>
    <mergeCell ref="L12:M12"/>
    <mergeCell ref="P12:Q12"/>
    <mergeCell ref="L8:M8"/>
    <mergeCell ref="P8:Q8"/>
    <mergeCell ref="G9:H9"/>
    <mergeCell ref="L9:M9"/>
    <mergeCell ref="P9:Q9"/>
    <mergeCell ref="P10:Q10"/>
    <mergeCell ref="P11:Q11"/>
    <mergeCell ref="F5:J5"/>
    <mergeCell ref="K5:T5"/>
    <mergeCell ref="G6:H6"/>
    <mergeCell ref="L6:M6"/>
    <mergeCell ref="P6:Q6"/>
    <mergeCell ref="P18:Q18"/>
    <mergeCell ref="B13:B18"/>
    <mergeCell ref="G13:H13"/>
    <mergeCell ref="L13:M13"/>
    <mergeCell ref="P13:Q13"/>
    <mergeCell ref="G14:H14"/>
    <mergeCell ref="L14:M14"/>
    <mergeCell ref="P14:Q14"/>
    <mergeCell ref="G15:H15"/>
    <mergeCell ref="L15:M15"/>
    <mergeCell ref="P15:Q15"/>
    <mergeCell ref="G16:H16"/>
    <mergeCell ref="G17:H17"/>
    <mergeCell ref="D18:E18"/>
    <mergeCell ref="G18:H18"/>
    <mergeCell ref="L18:M18"/>
    <mergeCell ref="P37:Q37"/>
    <mergeCell ref="D19:E19"/>
    <mergeCell ref="G19:H19"/>
    <mergeCell ref="L19:M19"/>
    <mergeCell ref="P19:Q19"/>
    <mergeCell ref="F21:J21"/>
    <mergeCell ref="K21:T21"/>
    <mergeCell ref="D43:E43"/>
    <mergeCell ref="S38:T38"/>
    <mergeCell ref="B23:B28"/>
    <mergeCell ref="D28:E28"/>
    <mergeCell ref="B29:B34"/>
    <mergeCell ref="G29:H29"/>
    <mergeCell ref="G30:H30"/>
    <mergeCell ref="G31:H31"/>
    <mergeCell ref="G32:H32"/>
    <mergeCell ref="G33:H33"/>
    <mergeCell ref="D34:E34"/>
    <mergeCell ref="G34:H34"/>
    <mergeCell ref="D35:E35"/>
    <mergeCell ref="B36:C36"/>
    <mergeCell ref="D37:E37"/>
    <mergeCell ref="G37:H37"/>
    <mergeCell ref="P16:Q16"/>
    <mergeCell ref="P17:Q17"/>
    <mergeCell ref="B48:G49"/>
    <mergeCell ref="S52:T52"/>
    <mergeCell ref="S53:T53"/>
    <mergeCell ref="R43:R44"/>
    <mergeCell ref="D44:E44"/>
    <mergeCell ref="D45:E45"/>
    <mergeCell ref="D46:E46"/>
    <mergeCell ref="D47:E47"/>
    <mergeCell ref="D39:E39"/>
    <mergeCell ref="C40:C42"/>
    <mergeCell ref="D40:E40"/>
    <mergeCell ref="D41:E41"/>
    <mergeCell ref="D42:E42"/>
    <mergeCell ref="C43:C47"/>
  </mergeCells>
  <phoneticPr fontId="2"/>
  <pageMargins left="0.7" right="0.04" top="0.1" bottom="0" header="0.3" footer="0.3"/>
  <pageSetup paperSize="9" scale="42"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1D484-4C95-493C-8D4D-2790A0C830EC}">
  <dimension ref="A1:F15"/>
  <sheetViews>
    <sheetView zoomScaleNormal="100" workbookViewId="0"/>
  </sheetViews>
  <sheetFormatPr defaultColWidth="8.7265625" defaultRowHeight="23.3" x14ac:dyDescent="0.5"/>
  <cols>
    <col min="1" max="1" width="16.26953125" style="322" customWidth="1"/>
    <col min="2" max="2" width="21" style="322" customWidth="1"/>
    <col min="3" max="3" width="18.08984375" style="322" customWidth="1"/>
    <col min="4" max="4" width="27.453125" style="322" customWidth="1"/>
    <col min="5" max="5" width="14.36328125" style="322" customWidth="1"/>
    <col min="6" max="6" width="24.6328125" style="322" customWidth="1"/>
    <col min="7" max="16384" width="8.7265625" style="322"/>
  </cols>
  <sheetData>
    <row r="1" spans="1:6" x14ac:dyDescent="0.5">
      <c r="A1" s="321" t="s">
        <v>94</v>
      </c>
      <c r="B1" s="81"/>
      <c r="C1" s="81"/>
      <c r="D1" s="82"/>
      <c r="E1" s="81"/>
      <c r="F1" s="81"/>
    </row>
    <row r="2" spans="1:6" ht="68.150000000000006" x14ac:dyDescent="0.5">
      <c r="A2" s="323" t="s">
        <v>30</v>
      </c>
      <c r="B2" s="324" t="s">
        <v>95</v>
      </c>
      <c r="C2" s="324" t="s">
        <v>96</v>
      </c>
      <c r="D2" s="323" t="s">
        <v>24</v>
      </c>
      <c r="E2" s="324" t="s">
        <v>97</v>
      </c>
      <c r="F2" s="324" t="s">
        <v>98</v>
      </c>
    </row>
    <row r="3" spans="1:6" ht="48.2" x14ac:dyDescent="0.5">
      <c r="A3" s="323" t="s">
        <v>5</v>
      </c>
      <c r="B3" s="325" t="s">
        <v>116</v>
      </c>
      <c r="C3" s="330">
        <v>0.438</v>
      </c>
      <c r="D3" s="326" t="s">
        <v>29</v>
      </c>
      <c r="E3" s="326"/>
      <c r="F3" s="327"/>
    </row>
    <row r="4" spans="1:6" x14ac:dyDescent="0.5">
      <c r="A4" s="323" t="s">
        <v>75</v>
      </c>
      <c r="B4" s="326">
        <v>36.5</v>
      </c>
      <c r="C4" s="326">
        <v>2.5</v>
      </c>
      <c r="D4" s="326" t="s">
        <v>99</v>
      </c>
      <c r="E4" s="326">
        <v>6.7799999999999999E-2</v>
      </c>
      <c r="F4" s="327">
        <v>1.8700000000000001E-2</v>
      </c>
    </row>
    <row r="5" spans="1:6" x14ac:dyDescent="0.5">
      <c r="A5" s="323" t="s">
        <v>100</v>
      </c>
      <c r="B5" s="326">
        <v>38</v>
      </c>
      <c r="C5" s="326">
        <v>2.62</v>
      </c>
      <c r="D5" s="326" t="s">
        <v>99</v>
      </c>
      <c r="E5" s="326">
        <v>6.8599999999999994E-2</v>
      </c>
      <c r="F5" s="327">
        <v>1.8800000000000001E-2</v>
      </c>
    </row>
    <row r="6" spans="1:6" x14ac:dyDescent="0.5">
      <c r="A6" s="323" t="s">
        <v>101</v>
      </c>
      <c r="B6" s="326">
        <v>38.9</v>
      </c>
      <c r="C6" s="326">
        <v>2.75</v>
      </c>
      <c r="D6" s="326" t="s">
        <v>99</v>
      </c>
      <c r="E6" s="326">
        <v>6.93E-2</v>
      </c>
      <c r="F6" s="327">
        <v>1.9300000000000001E-2</v>
      </c>
    </row>
    <row r="7" spans="1:6" x14ac:dyDescent="0.5">
      <c r="A7" s="323" t="s">
        <v>102</v>
      </c>
      <c r="B7" s="326">
        <v>41.8</v>
      </c>
      <c r="C7" s="328">
        <v>3.1</v>
      </c>
      <c r="D7" s="326" t="s">
        <v>99</v>
      </c>
      <c r="E7" s="326">
        <v>7.1499999999999994E-2</v>
      </c>
      <c r="F7" s="327">
        <v>2.0199999999999999E-2</v>
      </c>
    </row>
    <row r="8" spans="1:6" x14ac:dyDescent="0.5">
      <c r="A8" s="795" t="s">
        <v>103</v>
      </c>
      <c r="B8" s="326">
        <v>50.1</v>
      </c>
      <c r="C8" s="328">
        <v>2.99</v>
      </c>
      <c r="D8" s="326" t="s">
        <v>104</v>
      </c>
      <c r="E8" s="326">
        <v>5.8999999999999997E-2</v>
      </c>
      <c r="F8" s="327">
        <v>1.6299999999999999E-2</v>
      </c>
    </row>
    <row r="9" spans="1:6" x14ac:dyDescent="0.5">
      <c r="A9" s="796"/>
      <c r="B9" s="326">
        <v>100.6</v>
      </c>
      <c r="C9" s="328"/>
      <c r="D9" s="326" t="s">
        <v>105</v>
      </c>
      <c r="E9" s="326"/>
      <c r="F9" s="327"/>
    </row>
    <row r="10" spans="1:6" x14ac:dyDescent="0.5">
      <c r="A10" s="323" t="s">
        <v>74</v>
      </c>
      <c r="B10" s="326">
        <v>54.7</v>
      </c>
      <c r="C10" s="328">
        <v>2.79</v>
      </c>
      <c r="D10" s="326" t="s">
        <v>104</v>
      </c>
      <c r="E10" s="326">
        <v>4.9500000000000002E-2</v>
      </c>
      <c r="F10" s="327">
        <v>1.3899999999999999E-2</v>
      </c>
    </row>
    <row r="11" spans="1:6" ht="45.45" x14ac:dyDescent="0.5">
      <c r="A11" s="324" t="s">
        <v>106</v>
      </c>
      <c r="B11" s="326">
        <v>38.4</v>
      </c>
      <c r="C11" s="326">
        <v>1.96</v>
      </c>
      <c r="D11" s="326" t="s">
        <v>108</v>
      </c>
      <c r="E11" s="326">
        <v>5.0999999999999997E-2</v>
      </c>
      <c r="F11" s="327">
        <v>1.3899999999999999E-2</v>
      </c>
    </row>
    <row r="12" spans="1:6" ht="24.95" x14ac:dyDescent="0.5">
      <c r="A12" s="795" t="s">
        <v>19</v>
      </c>
      <c r="B12" s="326" t="s">
        <v>109</v>
      </c>
      <c r="C12" s="330">
        <v>2.27</v>
      </c>
      <c r="D12" s="326" t="s">
        <v>108</v>
      </c>
      <c r="E12" s="326">
        <v>4.99E-2</v>
      </c>
      <c r="F12" s="327">
        <v>1.3599999999999999E-2</v>
      </c>
    </row>
    <row r="13" spans="1:6" x14ac:dyDescent="0.5">
      <c r="A13" s="796"/>
      <c r="B13" s="326" t="s">
        <v>110</v>
      </c>
      <c r="C13" s="326"/>
      <c r="D13" s="326"/>
      <c r="E13" s="326"/>
      <c r="F13" s="327"/>
    </row>
    <row r="14" spans="1:6" x14ac:dyDescent="0.5">
      <c r="A14" s="323" t="s">
        <v>107</v>
      </c>
      <c r="B14" s="326">
        <v>34.6</v>
      </c>
      <c r="C14" s="326">
        <v>2.29</v>
      </c>
      <c r="D14" s="326" t="s">
        <v>99</v>
      </c>
      <c r="E14" s="326">
        <v>6.7100000000000007E-2</v>
      </c>
      <c r="F14" s="327">
        <v>1.83E-2</v>
      </c>
    </row>
    <row r="15" spans="1:6" x14ac:dyDescent="0.5">
      <c r="A15" s="322" t="s">
        <v>117</v>
      </c>
    </row>
  </sheetData>
  <mergeCells count="2">
    <mergeCell ref="A8:A9"/>
    <mergeCell ref="A12:A13"/>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ワークシート</vt:lpstr>
      </vt:variant>
      <vt:variant>
        <vt:i4>9</vt:i4>
      </vt:variant>
      <vt:variant>
        <vt:lpstr>名前付き一覧</vt:lpstr>
      </vt:variant>
      <vt:variant>
        <vt:i4>2</vt:i4>
      </vt:variant>
    </vt:vector>
  </HeadingPairs>
  <TitlesOfParts>
    <vt:vector size="11" baseType="lpstr">
      <vt:lpstr>B-8集計表</vt:lpstr>
      <vt:lpstr>施設①</vt:lpstr>
      <vt:lpstr>施設②</vt:lpstr>
      <vt:lpstr>施設③</vt:lpstr>
      <vt:lpstr>施設④</vt:lpstr>
      <vt:lpstr>施設⑤</vt:lpstr>
      <vt:lpstr>記入例①（供給元施設）</vt:lpstr>
      <vt:lpstr>記入例②（供給先施設）</vt:lpstr>
      <vt:lpstr>2025換算係数</vt:lpstr>
      <vt:lpstr>'B-8集計表'!Print_Area</vt:lpstr>
      <vt:lpstr>'記入例②（供給先施設）'!Print_Area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2025-04-15T00:41:38Z</cp:lastPrinted>
  <dcterms:created xsi:type="dcterms:W3CDTF">2021-10-15T04:29:21Z</dcterms:created>
  <dcterms:modified xsi:type="dcterms:W3CDTF">2025-04-22T05:40:25Z</dcterms:modified>
</cp:coreProperties>
</file>